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G:\Presentations\CommMtg\OY2026\CM 2026-05-19\"/>
    </mc:Choice>
  </mc:AlternateContent>
  <xr:revisionPtr revIDLastSave="0" documentId="13_ncr:1_{E8540B2A-E315-42AD-BE32-554EA054E61B}" xr6:coauthVersionLast="36" xr6:coauthVersionMax="36" xr10:uidLastSave="{00000000-0000-0000-0000-000000000000}"/>
  <bookViews>
    <workbookView xWindow="0" yWindow="0" windowWidth="22788" windowHeight="5772" tabRatio="835" firstSheet="2" activeTab="2" xr2:uid="{00000000-000D-0000-FFFF-FFFF00000000}"/>
  </bookViews>
  <sheets>
    <sheet name="Rate" sheetId="7" state="hidden" r:id="rId1"/>
    <sheet name="Rates" sheetId="8" state="hidden" r:id="rId2"/>
    <sheet name="A&amp;G" sheetId="1" r:id="rId3"/>
    <sheet name="HOA Int. Inc." sheetId="9" r:id="rId4"/>
    <sheet name="APA I.S." sheetId="4" r:id="rId5"/>
    <sheet name="Bal. Sheet" sheetId="2" r:id="rId6"/>
    <sheet name="Rate Check" sheetId="10" r:id="rId7"/>
    <sheet name="Budget vs Actual" sheetId="12" r:id="rId8"/>
  </sheets>
  <externalReferences>
    <externalReference r:id="rId9"/>
    <externalReference r:id="rId10"/>
    <externalReference r:id="rId11"/>
  </externalReferences>
  <definedNames>
    <definedName name="periodinyear">12</definedName>
    <definedName name="PeriodsInYear">'[1]APA Income Statement'!#REF!</definedName>
    <definedName name="_xlnm.Print_Area" localSheetId="7">'Budget vs Actual'!$A$3:$W$43</definedName>
    <definedName name="_xlnm.Print_Area" localSheetId="0">Rate!$A$1:$L$54</definedName>
    <definedName name="_xlnm.Print_Area" localSheetId="1">Rates!$A$1:$L$54</definedName>
    <definedName name="Spec" localSheetId="3">'[1]APA Income Statement'!#REF!</definedName>
    <definedName name="Spec">'[1]APA Income Statement'!#REF!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70" i="1" l="1"/>
  <c r="I32" i="10" l="1"/>
  <c r="H32" i="10"/>
  <c r="H3" i="10"/>
  <c r="I3" i="10" s="1"/>
  <c r="J3" i="10" s="1"/>
  <c r="G3" i="10"/>
  <c r="J32" i="10" l="1"/>
  <c r="G36" i="10" s="1"/>
  <c r="G31" i="10"/>
  <c r="G32" i="10"/>
  <c r="G33" i="10" l="1"/>
  <c r="G37" i="10" s="1"/>
  <c r="G41" i="10" l="1"/>
  <c r="G39" i="10"/>
  <c r="F43" i="12"/>
  <c r="D43" i="12"/>
  <c r="E43" i="12" s="1"/>
  <c r="G43" i="12" s="1"/>
  <c r="D42" i="12"/>
  <c r="E42" i="12" s="1"/>
  <c r="F42" i="12" s="1"/>
  <c r="C43" i="12"/>
  <c r="B43" i="12"/>
  <c r="G42" i="12" l="1"/>
  <c r="C41" i="12"/>
  <c r="E41" i="12" s="1"/>
  <c r="G41" i="12" s="1"/>
  <c r="E40" i="12"/>
  <c r="F40" i="12" s="1"/>
  <c r="C39" i="12"/>
  <c r="E38" i="12"/>
  <c r="E37" i="12"/>
  <c r="E36" i="12"/>
  <c r="S5" i="12"/>
  <c r="S7" i="12" s="1"/>
  <c r="P21" i="12" l="1"/>
  <c r="F38" i="12"/>
  <c r="F39" i="12" s="1"/>
  <c r="G39" i="12" s="1"/>
  <c r="G38" i="12"/>
  <c r="G37" i="12"/>
  <c r="F37" i="12"/>
  <c r="G36" i="12"/>
  <c r="F36" i="12"/>
  <c r="D39" i="12"/>
  <c r="E39" i="12" s="1"/>
  <c r="G40" i="12"/>
  <c r="A5" i="9"/>
  <c r="C1" i="12" l="1"/>
  <c r="A5" i="4"/>
  <c r="A4" i="9" l="1"/>
  <c r="A4" i="4" s="1"/>
  <c r="A3" i="2" l="1"/>
  <c r="A3" i="9"/>
  <c r="A3" i="4" s="1"/>
  <c r="M29" i="8" l="1"/>
  <c r="M25" i="8"/>
  <c r="M21" i="8"/>
  <c r="M20" i="8"/>
  <c r="M10" i="8"/>
  <c r="M3" i="8"/>
  <c r="L3" i="7"/>
  <c r="I3" i="7"/>
  <c r="J3" i="7" s="1"/>
  <c r="M22" i="8" l="1"/>
  <c r="M30" i="8"/>
  <c r="M12" i="8"/>
  <c r="M16" i="8" s="1"/>
  <c r="M32" i="8" l="1"/>
  <c r="M34" i="8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Linda J. Sullivan</author>
  </authors>
  <commentList>
    <comment ref="M20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Linda J. Sullivan: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Increased for Intertie rate increase May 2013</t>
        </r>
      </text>
    </comment>
    <comment ref="M2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Linda J. Sullivan: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Does not change from Budget column unless Accounting provides new budget amount</t>
        </r>
      </text>
    </comment>
    <comment ref="M25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Linda J. Sullivan: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Does not change from Budget column</t>
        </r>
      </text>
    </comment>
    <comment ref="M29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Linda J. Sullivan: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Does not change from Budget column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Linda J. Sullivan</author>
  </authors>
  <commentList>
    <comment ref="M20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Linda J. Sullivan: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Increased for Intertie rate increase May 2013</t>
        </r>
      </text>
    </comment>
    <comment ref="M21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Linda J. Sullivan: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Does not change from Budget column unless Accounting provides new budget amount</t>
        </r>
      </text>
    </comment>
    <comment ref="M25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Linda J. Sullivan: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Does not change from Budget column</t>
        </r>
      </text>
    </comment>
    <comment ref="M29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Linda J. Sullivan: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Does not change from Budget column</t>
        </r>
      </text>
    </comment>
    <comment ref="I41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>Linda J. Sullivan:</t>
        </r>
        <r>
          <rPr>
            <sz val="9"/>
            <color indexed="81"/>
            <rFont val="Tahoma"/>
            <family val="2"/>
          </rPr>
          <t xml:space="preserve">
The amount entered here is what is required to meet debt service coverage in the corporate model and subject to modification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Sonseeahray A Thayer</author>
  </authors>
  <commentList>
    <comment ref="H16" authorId="0" shapeId="0" xr:uid="{5D270C66-1F3F-4D50-B071-60DEFC550F58}">
      <text>
        <r>
          <rPr>
            <b/>
            <sz val="9"/>
            <color indexed="81"/>
            <rFont val="Tahoma"/>
            <family val="2"/>
          </rPr>
          <t>Sonseeahray A Thayer:</t>
        </r>
        <r>
          <rPr>
            <sz val="9"/>
            <color indexed="81"/>
            <rFont val="Tahoma"/>
            <family val="2"/>
          </rPr>
          <t xml:space="preserve">
Must be updated when the play file for the current month is created.</t>
        </r>
      </text>
    </comment>
  </commentList>
</comments>
</file>

<file path=xl/sharedStrings.xml><?xml version="1.0" encoding="utf-8"?>
<sst xmlns="http://schemas.openxmlformats.org/spreadsheetml/2006/main" count="432" uniqueCount="277">
  <si>
    <t>Current</t>
  </si>
  <si>
    <t>Budget</t>
  </si>
  <si>
    <t xml:space="preserve">Budget </t>
  </si>
  <si>
    <t>Differences</t>
  </si>
  <si>
    <t>Percent</t>
  </si>
  <si>
    <t>Adopted</t>
  </si>
  <si>
    <t>Percent*</t>
  </si>
  <si>
    <t>Month</t>
  </si>
  <si>
    <t>YTD</t>
  </si>
  <si>
    <t>Used</t>
  </si>
  <si>
    <t>Commission Expenses</t>
  </si>
  <si>
    <t>Commissioner's Per Diem</t>
  </si>
  <si>
    <t>Comm. Travel - In-State</t>
  </si>
  <si>
    <t>Comm. Travel - Out-of-State</t>
  </si>
  <si>
    <t>Misc. Commission Expense</t>
  </si>
  <si>
    <t>Comm. Conference Reg. Fees</t>
  </si>
  <si>
    <t>Total</t>
  </si>
  <si>
    <t>Staff Expenses</t>
  </si>
  <si>
    <t>Staff Salaries</t>
  </si>
  <si>
    <t>Staff - In-State Travel</t>
  </si>
  <si>
    <t>Staff - Out-of-State Travel</t>
  </si>
  <si>
    <t>Office Supplies</t>
  </si>
  <si>
    <t>Copier &amp; Fax Supplies</t>
  </si>
  <si>
    <t>Misc. Staff Office Expense</t>
  </si>
  <si>
    <t>Postage</t>
  </si>
  <si>
    <t>Telephone</t>
  </si>
  <si>
    <t>Computer Expenses</t>
  </si>
  <si>
    <t>Staff Training</t>
  </si>
  <si>
    <t>Staff Conference Reg. Fees</t>
  </si>
  <si>
    <t>Outside Services</t>
  </si>
  <si>
    <t>Accounting and Auditing</t>
  </si>
  <si>
    <t>Computer Consulting Services</t>
  </si>
  <si>
    <t>Legal Services</t>
  </si>
  <si>
    <t>CREDA Charges</t>
  </si>
  <si>
    <t>MSCP</t>
  </si>
  <si>
    <t>Misc. Outside Prof. Services</t>
  </si>
  <si>
    <t>Employee Related Expenses</t>
  </si>
  <si>
    <t>Workers Compensation Insurance</t>
  </si>
  <si>
    <t>F.I.C.A. Contributions</t>
  </si>
  <si>
    <t>State Retirement Contributions</t>
  </si>
  <si>
    <t>Hospitalization Insurance</t>
  </si>
  <si>
    <t>Ins.- Basic, Disable &amp; Supp.</t>
  </si>
  <si>
    <t>Dental Insurance</t>
  </si>
  <si>
    <t>Retiree Accumulated Sick Leave</t>
  </si>
  <si>
    <t>Occupancy Expenses</t>
  </si>
  <si>
    <t>Inside Custodial Labor</t>
  </si>
  <si>
    <t>Garbage Collection</t>
  </si>
  <si>
    <t>Office Elect. Water &amp; Gas</t>
  </si>
  <si>
    <t>Insurance - General Plant</t>
  </si>
  <si>
    <t>Custodial Labor - Outside</t>
  </si>
  <si>
    <t>Off. Equip.-Service Agreements</t>
  </si>
  <si>
    <t>Office Bldg.-Misc. Repairs   .</t>
  </si>
  <si>
    <t>Deprec.-General Plant &amp; Equip.</t>
  </si>
  <si>
    <t>Organizational Dues and Subscriptions</t>
  </si>
  <si>
    <t>Subscriptions &amp; Periodicals</t>
  </si>
  <si>
    <t>Staff Membership Dues</t>
  </si>
  <si>
    <t>Organization Dues</t>
  </si>
  <si>
    <t xml:space="preserve">Total Administrative and General </t>
  </si>
  <si>
    <t>Cur/Month</t>
  </si>
  <si>
    <t>Diff</t>
  </si>
  <si>
    <t>Revenue</t>
  </si>
  <si>
    <t>Total Revenue</t>
  </si>
  <si>
    <t>Operating Expenses</t>
  </si>
  <si>
    <t>Deprec. Exp. - General Plant</t>
  </si>
  <si>
    <t>Depr. Exp. Transfer to HOA</t>
  </si>
  <si>
    <t>Total A &amp; G</t>
  </si>
  <si>
    <t>Total Operating Expenses</t>
  </si>
  <si>
    <t>Interest Income</t>
  </si>
  <si>
    <t>Int. Inc. - Short Term Invest.</t>
  </si>
  <si>
    <t>Total Interest &amp; Other Income</t>
  </si>
  <si>
    <t>Other Items Affecting Cash</t>
  </si>
  <si>
    <t>Net Change</t>
  </si>
  <si>
    <t>Last Month</t>
  </si>
  <si>
    <t>Investments - Debt Service</t>
  </si>
  <si>
    <t>Invest - Debt Serv. Res. Acct</t>
  </si>
  <si>
    <t xml:space="preserve">Last Month </t>
  </si>
  <si>
    <t>Current Month</t>
  </si>
  <si>
    <t>Hoover</t>
  </si>
  <si>
    <t xml:space="preserve">Cash and cash equivalents </t>
  </si>
  <si>
    <t xml:space="preserve">  power purchases</t>
  </si>
  <si>
    <t>NON-CURRENT ASSETS</t>
  </si>
  <si>
    <t>Property, Plant and</t>
  </si>
  <si>
    <t>Equipment - Net</t>
  </si>
  <si>
    <t>DEFERRED OUTFLOW OF RESOURCES</t>
  </si>
  <si>
    <t>Total Assets &amp; Deferred Outflows of Resources</t>
  </si>
  <si>
    <t xml:space="preserve">  </t>
  </si>
  <si>
    <t>Power contracts payable</t>
  </si>
  <si>
    <t>Accrued Interest Payable - 2014 Bonds</t>
  </si>
  <si>
    <t>LONG-TERM LIABILITIES</t>
  </si>
  <si>
    <t>Bond Payables</t>
  </si>
  <si>
    <t>NET POSITION</t>
  </si>
  <si>
    <t>Current profit or loss</t>
  </si>
  <si>
    <t>Total Liabililties &amp; Net Position (Deficit)</t>
  </si>
  <si>
    <t>Transmission</t>
  </si>
  <si>
    <t>OPERATING YEAR ENERGY RATE CHECK</t>
  </si>
  <si>
    <t>Through</t>
  </si>
  <si>
    <t>Operating Year</t>
  </si>
  <si>
    <t>Y-T-D ACTUALS</t>
  </si>
  <si>
    <t>ANTICIPATED YEAR END ACTUALS *</t>
  </si>
  <si>
    <t>APPROVED BUDGET</t>
  </si>
  <si>
    <t>EXPECTED VARIANCE**</t>
  </si>
  <si>
    <t xml:space="preserve">Operating Revenues </t>
  </si>
  <si>
    <t>Sales of Hoover Capacity and Energy</t>
  </si>
  <si>
    <t>Demand Charge</t>
  </si>
  <si>
    <t>Energy Charge</t>
  </si>
  <si>
    <t>LCRBDF Surcharge</t>
  </si>
  <si>
    <t>SRP Revenue</t>
  </si>
  <si>
    <t>Bank</t>
  </si>
  <si>
    <t>Total Operating Revenues</t>
  </si>
  <si>
    <t>Operating Account</t>
  </si>
  <si>
    <t>Total Income</t>
  </si>
  <si>
    <t xml:space="preserve">Purchased Power </t>
  </si>
  <si>
    <t>Administration &amp; General</t>
  </si>
  <si>
    <t>Less:</t>
  </si>
  <si>
    <t>Uprate Advance Credits</t>
  </si>
  <si>
    <t>Debt Service Reserve Interest</t>
  </si>
  <si>
    <t xml:space="preserve">Debt Service - </t>
  </si>
  <si>
    <t>Interest</t>
  </si>
  <si>
    <t>Principal</t>
  </si>
  <si>
    <t>Uprating Related Costs</t>
  </si>
  <si>
    <t>Total Debt Service</t>
  </si>
  <si>
    <t>Total Expenses</t>
  </si>
  <si>
    <t>Operating Margins</t>
  </si>
  <si>
    <t>RATE CHECK</t>
  </si>
  <si>
    <t>Energy Sales (MWh)</t>
  </si>
  <si>
    <t>Expected Surplus for Year</t>
  </si>
  <si>
    <t>Annual Energy Sales</t>
  </si>
  <si>
    <t>Energy Sold</t>
  </si>
  <si>
    <r>
      <t xml:space="preserve">Energy </t>
    </r>
    <r>
      <rPr>
        <u/>
        <sz val="14"/>
        <rFont val="Book Antiqua"/>
        <family val="1"/>
      </rPr>
      <t>Remaining</t>
    </r>
  </si>
  <si>
    <t>Margin Needed to Meet Debt Coverage</t>
  </si>
  <si>
    <t>Surplus (Deficit)</t>
  </si>
  <si>
    <t>Estimated Remaining Energy Sales (MWh)</t>
  </si>
  <si>
    <t>Estimated Rate Increase (Reduction) ($/MWh)</t>
  </si>
  <si>
    <t>Current Rate ($/MWh)</t>
  </si>
  <si>
    <t>Percent Increase (Reduction) in Energy Rate</t>
  </si>
  <si>
    <t>Adjusted Rate</t>
  </si>
  <si>
    <t>*Actual YTD + Expected Remaining</t>
  </si>
  <si>
    <t>**(Actual YTD + Expected Remaining) - (Approved Budget)</t>
  </si>
  <si>
    <t>Pension Liability</t>
  </si>
  <si>
    <t>DEFERRED INFLOW OF RESOURCES</t>
  </si>
  <si>
    <t>Deferred Inflows - Arizona State Retirement</t>
  </si>
  <si>
    <t>Total Liabilities &amp; Deferred Inflows of Resources</t>
  </si>
  <si>
    <t>Total Other Items Affecting Cash</t>
  </si>
  <si>
    <t>Arizona Power Authority</t>
  </si>
  <si>
    <t>APA Operation Income Statement</t>
  </si>
  <si>
    <t>APA General Fund, Hoover Uprating Fund</t>
  </si>
  <si>
    <t>And Combined Balance Sheet</t>
  </si>
  <si>
    <t>Ending 9/30/16</t>
  </si>
  <si>
    <t>EXPECTED BUDGET</t>
  </si>
  <si>
    <t>Margin Needed to Meet Debt Coverage of 1.05</t>
  </si>
  <si>
    <t>Ending 9/30/17</t>
  </si>
  <si>
    <t>Energy Remaining</t>
  </si>
  <si>
    <t>Hoover Operation Interest Income</t>
  </si>
  <si>
    <t>Interest Income HOA</t>
  </si>
  <si>
    <t>Hoover Cash &amp; Investment Funds</t>
  </si>
  <si>
    <t>Cash - Hoover Revenue Acct.</t>
  </si>
  <si>
    <t>Total of Investments</t>
  </si>
  <si>
    <t>Total Cash &amp; Investments</t>
  </si>
  <si>
    <t>Customer Service Programs</t>
  </si>
  <si>
    <t>Administrative and General Expenses (Details)</t>
  </si>
  <si>
    <t xml:space="preserve">  APA Fund</t>
  </si>
  <si>
    <t>Hoover Fund</t>
  </si>
  <si>
    <t xml:space="preserve">Combined </t>
  </si>
  <si>
    <t>Purchased Power</t>
  </si>
  <si>
    <t>OPEB Liability</t>
  </si>
  <si>
    <t>Deferred Inflows - OPEB</t>
  </si>
  <si>
    <t>Deferred Outflows - OPEB</t>
  </si>
  <si>
    <t>Other Elect. Rev. - Fac. Chgs.</t>
  </si>
  <si>
    <t>Supplemental contracts payable</t>
  </si>
  <si>
    <t>Adjusted Cash Balance</t>
  </si>
  <si>
    <t>Cash Balance Unadjusted</t>
  </si>
  <si>
    <t>Future Benefit of 2014 Refinance</t>
  </si>
  <si>
    <t>Acc. Amort. Future Benefit of 2014 Refinance</t>
  </si>
  <si>
    <t>Deferred Outflows - Pension</t>
  </si>
  <si>
    <t>2014 Bond Payable - Short Term</t>
  </si>
  <si>
    <t>O &amp; M General Plant</t>
  </si>
  <si>
    <t>DIFF</t>
  </si>
  <si>
    <t>of Operating Year.</t>
  </si>
  <si>
    <t>Interest Income Operating Account</t>
  </si>
  <si>
    <t>Other Costs</t>
  </si>
  <si>
    <t>Operating Margin</t>
  </si>
  <si>
    <t xml:space="preserve">Margin </t>
  </si>
  <si>
    <t>Non-Operating Revenue</t>
  </si>
  <si>
    <t>Net Income from Revenue &amp; Expenses</t>
  </si>
  <si>
    <t>Less State Appropriated Monies for Future Projects</t>
  </si>
  <si>
    <t>Non-Operating Expenses</t>
  </si>
  <si>
    <t>Total Non-Operating Expenses</t>
  </si>
  <si>
    <t>Accounts payable – trade &amp; Other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</si>
  <si>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</si>
  <si>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</si>
  <si>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</si>
  <si>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</si>
  <si>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</si>
  <si>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</si>
  <si>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</si>
  <si>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</si>
  <si>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</si>
  <si>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</si>
  <si>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</si>
  <si>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</si>
  <si>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Annual Total</t>
  </si>
  <si>
    <t>Difference</t>
  </si>
  <si>
    <t>Total OY charges from WAPA</t>
  </si>
  <si>
    <t>A&amp;G Estimated OY Savings</t>
  </si>
  <si>
    <t>Over/Under from $400K margin</t>
  </si>
  <si>
    <t>Actual Deemed Delivered *</t>
  </si>
  <si>
    <t>Est OY Actual</t>
  </si>
  <si>
    <t>OY 2022</t>
  </si>
  <si>
    <t>OY 2023</t>
  </si>
  <si>
    <t>OY 2023 (WAPA Total)</t>
  </si>
  <si>
    <t>APA Average Energy over
the last 3 years (19.4013%)</t>
  </si>
  <si>
    <t>Average Energy over
the last 3 years</t>
  </si>
  <si>
    <t>Actual</t>
  </si>
  <si>
    <t>%</t>
  </si>
  <si>
    <t>OY 2024</t>
  </si>
  <si>
    <t xml:space="preserve"> </t>
  </si>
  <si>
    <t>Difference:</t>
  </si>
  <si>
    <t>APA Portion</t>
  </si>
  <si>
    <t>Overall System Energy totals</t>
  </si>
  <si>
    <t>BUDGET vs. ACTUAL</t>
  </si>
  <si>
    <t>* Items in yellow are estimated based on latest 24 month schedule and the current months WAPA target schedules</t>
  </si>
  <si>
    <t>Includes CA/NV layoffs</t>
  </si>
  <si>
    <t>W/O CA/NV layoffs</t>
  </si>
  <si>
    <t>BOR Revenue Req</t>
  </si>
  <si>
    <t>Composite Rate</t>
  </si>
  <si>
    <t>Budget (from WAPA
Master Schedule 08/2024)</t>
  </si>
  <si>
    <t>% Difference from original budget:</t>
  </si>
  <si>
    <t>Budgeted for OY 2025:</t>
  </si>
  <si>
    <t>Anticipated for OY 2025:</t>
  </si>
  <si>
    <t>(4% decrease)</t>
  </si>
  <si>
    <t>prior to adjustment for conservation of 110,000</t>
  </si>
  <si>
    <t>OY 2024 (WAPA Total)</t>
  </si>
  <si>
    <t>OY 2025</t>
  </si>
  <si>
    <t>Original System Total for OY 2025</t>
  </si>
  <si>
    <t>Oper. Rev. - Licensee Revenue</t>
  </si>
  <si>
    <t>PP&amp;E</t>
  </si>
  <si>
    <t>Adminstrative and General Expenses</t>
  </si>
  <si>
    <t>Total current assets</t>
  </si>
  <si>
    <t>Total Non-current Assets</t>
  </si>
  <si>
    <t>Total Assets</t>
  </si>
  <si>
    <t>Total Deferred Outflows of Resources</t>
  </si>
  <si>
    <t>CURRENT ASSETS</t>
  </si>
  <si>
    <t>CURRENT LIABILITIES</t>
  </si>
  <si>
    <t>Total current liabilities</t>
  </si>
  <si>
    <t>Total Long-term Liabilities</t>
  </si>
  <si>
    <t>Total Deferred Inflows of Resources</t>
  </si>
  <si>
    <t>Investment in property, plant</t>
  </si>
  <si>
    <t>and equipment</t>
  </si>
  <si>
    <t>Unallocated</t>
  </si>
  <si>
    <t>Total Net Position (Deficit)</t>
  </si>
  <si>
    <t>Retained earnings (deficit)</t>
  </si>
  <si>
    <t>Allocated</t>
  </si>
  <si>
    <t>CA Layoff to AZ</t>
  </si>
  <si>
    <t>Difference without CA/NV layoffs</t>
  </si>
  <si>
    <t>% Difference from original budget without CA/NV layoff:</t>
  </si>
  <si>
    <t>includes CA/NV layoffs</t>
  </si>
  <si>
    <t>Balance</t>
  </si>
  <si>
    <t>For Operating Year 2026</t>
  </si>
  <si>
    <t>From October 2025 to September 2026</t>
  </si>
  <si>
    <t>Interest Income - HOA/D.S.R.A.</t>
  </si>
  <si>
    <t>Invest - Debt Serv. Res. Acct (D.S.R.A.)</t>
  </si>
  <si>
    <t>Accounts receivable – customer</t>
  </si>
  <si>
    <t>OY 2025 (WAPA Total)</t>
  </si>
  <si>
    <t>$31.07</t>
  </si>
  <si>
    <t>$33.36</t>
  </si>
  <si>
    <t>$34.56</t>
  </si>
  <si>
    <t>$35.60</t>
  </si>
  <si>
    <t>OY 2026</t>
  </si>
  <si>
    <t>OY 2026 Energy (MWh)</t>
  </si>
  <si>
    <t>Sponsorships</t>
  </si>
  <si>
    <t>Accounts payable – Customer refunds</t>
  </si>
  <si>
    <t>Needs Assessment Expenses</t>
  </si>
  <si>
    <t>REC Sales Due to Customers</t>
  </si>
  <si>
    <t>Less Supplemental Power Payment in Arrears</t>
  </si>
  <si>
    <t>OY2026</t>
  </si>
  <si>
    <t>Oper. Rev. - Sale to Customers</t>
  </si>
  <si>
    <t>as of April 30,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</si>
</sst>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_);_(* \(#,##0.00\);_(* \-??_);_(@_)"/>
    <numFmt numFmtId="165" formatCode="_(* #,##0_);_(* \(#,##0\);_(* &quot;-&quot;??_);_(@_)"/>
    <numFmt numFmtId="166" formatCode="_(\$* #,##0.00_);_(\$* \(#,##0.00\);_(\$* \-??_);_(@_)"/>
    <numFmt numFmtId="167" formatCode="_(&quot;$&quot;* #,##0_);_(&quot;$&quot;* \(#,##0\);_(&quot;$&quot;* &quot;-&quot;??_);_(@_)"/>
    <numFmt numFmtId="168" formatCode="0.00000%"/>
    <numFmt numFmtId="169" formatCode="0.000%"/>
    <numFmt numFmtId="170" formatCode="0_);\(0\)"/>
    <numFmt numFmtId="171" formatCode="_(* #,##0.0000_);_(* \(#,##0.0000\);_(* &quot;-&quot;??_);_(@_)"/>
    <numFmt numFmtId="172" formatCode="mm/dd/yy;@"/>
  </numFmts>
  <fonts count="5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24"/>
      <name val="Book Antiqua"/>
      <family val="1"/>
    </font>
    <font>
      <sz val="14"/>
      <name val="Book Antiqua"/>
      <family val="1"/>
    </font>
    <font>
      <sz val="12"/>
      <name val="Book Antiqua"/>
      <family val="1"/>
    </font>
    <font>
      <b/>
      <sz val="14"/>
      <name val="Book Antiqua"/>
      <family val="1"/>
    </font>
    <font>
      <u val="singleAccounting"/>
      <sz val="14"/>
      <name val="Book Antiqua"/>
      <family val="1"/>
    </font>
    <font>
      <i/>
      <sz val="14"/>
      <name val="Book Antiqua"/>
      <family val="1"/>
    </font>
    <font>
      <sz val="10"/>
      <color indexed="12"/>
      <name val="Book Antiqua"/>
      <family val="1"/>
    </font>
    <font>
      <sz val="14"/>
      <name val="Arial"/>
      <family val="2"/>
    </font>
    <font>
      <sz val="10"/>
      <name val="Book Antiqua"/>
      <family val="1"/>
    </font>
    <font>
      <b/>
      <u/>
      <sz val="14"/>
      <name val="Book Antiqua"/>
      <family val="1"/>
    </font>
    <font>
      <u/>
      <sz val="14"/>
      <name val="Book Antiqua"/>
      <family val="1"/>
    </font>
    <font>
      <b/>
      <sz val="16"/>
      <name val="Book Antiqua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indexed="81"/>
      <name val="Tahoma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11"/>
      <color theme="0" tint="-0.1499984740745262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1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b/>
      <sz val="9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1"/>
      <name val="Calibri"/>
      <family val="2"/>
      <scheme val="minor"/>
    </font>
    <font>
      <sz val="10"/>
      <name val="Arial"/>
      <family val="2"/>
    </font>
    <font>
      <sz val="10"/>
      <name val="ZapfCalligr BT"/>
    </font>
    <font>
      <b/>
      <sz val="10"/>
      <name val="Arial"/>
      <family val="2"/>
    </font>
    <font>
      <b/>
      <sz val="12"/>
      <name val="Arial"/>
      <family val="2"/>
    </font>
    <font>
      <b/>
      <sz val="12"/>
      <color theme="4" tint="-0.249977111117893"/>
      <name val="Arial"/>
      <family val="2"/>
    </font>
    <font>
      <sz val="12"/>
      <name val="Arial"/>
      <family val="2"/>
    </font>
    <font>
      <u/>
      <sz val="11"/>
      <color theme="10"/>
      <name val="Calibri"/>
      <family val="2"/>
      <scheme val="minor"/>
    </font>
    <font>
      <b/>
      <i/>
      <sz val="14"/>
      <name val="Book Antiqua"/>
      <family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lightHorizontal">
        <bgColor indexed="22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indexed="64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</borders>
  <cellStyleXfs count="68">
    <xf numFmtId="0" fontId="0" fillId="0" borderId="0"/>
    <xf numFmtId="9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3" fillId="0" borderId="3" applyFill="0" applyAlignment="0" applyProtection="0">
      <protection locked="0"/>
    </xf>
    <xf numFmtId="0" fontId="3" fillId="0" borderId="0" applyFill="0" applyBorder="0" applyProtection="0">
      <alignment horizontal="center"/>
      <protection locked="0"/>
    </xf>
    <xf numFmtId="0" fontId="3" fillId="0" borderId="0" applyFill="0" applyAlignment="0" applyProtection="0">
      <protection locked="0"/>
    </xf>
    <xf numFmtId="0" fontId="4" fillId="0" borderId="0"/>
    <xf numFmtId="164" fontId="2" fillId="0" borderId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6" fontId="2" fillId="0" borderId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0" fillId="0" borderId="0"/>
    <xf numFmtId="43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0" fontId="21" fillId="0" borderId="0"/>
    <xf numFmtId="43" fontId="1" fillId="0" borderId="0" applyFont="0" applyFill="0" applyBorder="0" applyAlignment="0" applyProtection="0"/>
    <xf numFmtId="0" fontId="22" fillId="0" borderId="0"/>
    <xf numFmtId="0" fontId="23" fillId="0" borderId="0"/>
    <xf numFmtId="0" fontId="2" fillId="0" borderId="0"/>
    <xf numFmtId="0" fontId="3" fillId="0" borderId="11" applyFill="0" applyAlignment="0" applyProtection="0">
      <protection locked="0"/>
    </xf>
    <xf numFmtId="0" fontId="24" fillId="0" borderId="0"/>
    <xf numFmtId="0" fontId="25" fillId="0" borderId="0"/>
    <xf numFmtId="44" fontId="1" fillId="0" borderId="0" applyFont="0" applyFill="0" applyBorder="0" applyAlignment="0" applyProtection="0"/>
    <xf numFmtId="0" fontId="26" fillId="0" borderId="0"/>
    <xf numFmtId="0" fontId="27" fillId="0" borderId="0" applyNumberFormat="0" applyFill="0" applyBorder="0" applyAlignment="0" applyProtection="0"/>
    <xf numFmtId="0" fontId="45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46" fillId="0" borderId="0"/>
    <xf numFmtId="43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44" fontId="45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5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45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1" fillId="0" borderId="0" applyNumberFormat="0" applyFill="0" applyBorder="0" applyAlignment="0" applyProtection="0"/>
  </cellStyleXfs>
  <cellXfs count="527">
    <xf numFmtId="0" fontId="0" fillId="0" borderId="0" xfId="0"/>
    <xf numFmtId="43" fontId="0" fillId="0" borderId="0" xfId="0" applyNumberFormat="1"/>
    <xf numFmtId="0" fontId="6" fillId="2" borderId="4" xfId="7" applyFont="1" applyFill="1" applyBorder="1" applyAlignment="1">
      <alignment horizontal="center"/>
    </xf>
    <xf numFmtId="0" fontId="7" fillId="2" borderId="0" xfId="7" applyFont="1" applyFill="1"/>
    <xf numFmtId="0" fontId="7" fillId="0" borderId="0" xfId="7" applyFont="1"/>
    <xf numFmtId="43" fontId="6" fillId="2" borderId="0" xfId="9" applyFont="1" applyFill="1" applyBorder="1" applyAlignment="1">
      <alignment horizontal="center"/>
    </xf>
    <xf numFmtId="43" fontId="6" fillId="2" borderId="4" xfId="9" applyFont="1" applyFill="1" applyBorder="1" applyAlignment="1">
      <alignment horizontal="center" wrapText="1"/>
    </xf>
    <xf numFmtId="0" fontId="7" fillId="2" borderId="0" xfId="7" applyFont="1" applyFill="1" applyBorder="1"/>
    <xf numFmtId="43" fontId="6" fillId="2" borderId="0" xfId="9" applyFont="1" applyFill="1"/>
    <xf numFmtId="167" fontId="6" fillId="2" borderId="0" xfId="9" applyNumberFormat="1" applyFont="1" applyFill="1"/>
    <xf numFmtId="43" fontId="7" fillId="2" borderId="0" xfId="9" applyFont="1" applyFill="1" applyBorder="1"/>
    <xf numFmtId="43" fontId="7" fillId="2" borderId="0" xfId="7" applyNumberFormat="1" applyFont="1" applyFill="1" applyBorder="1"/>
    <xf numFmtId="167" fontId="6" fillId="2" borderId="0" xfId="9" applyNumberFormat="1" applyFont="1" applyFill="1" applyBorder="1"/>
    <xf numFmtId="167" fontId="9" fillId="2" borderId="0" xfId="9" applyNumberFormat="1" applyFont="1" applyFill="1"/>
    <xf numFmtId="167" fontId="6" fillId="2" borderId="0" xfId="10" applyNumberFormat="1" applyFont="1" applyFill="1"/>
    <xf numFmtId="165" fontId="6" fillId="2" borderId="0" xfId="9" applyNumberFormat="1" applyFont="1" applyFill="1" applyBorder="1"/>
    <xf numFmtId="168" fontId="6" fillId="2" borderId="0" xfId="11" applyNumberFormat="1" applyFont="1" applyFill="1" applyBorder="1"/>
    <xf numFmtId="167" fontId="9" fillId="2" borderId="0" xfId="10" applyNumberFormat="1" applyFont="1" applyFill="1"/>
    <xf numFmtId="167" fontId="9" fillId="2" borderId="0" xfId="10" applyNumberFormat="1" applyFont="1" applyFill="1" applyBorder="1"/>
    <xf numFmtId="167" fontId="6" fillId="2" borderId="0" xfId="10" applyNumberFormat="1" applyFont="1" applyFill="1" applyBorder="1"/>
    <xf numFmtId="43" fontId="6" fillId="2" borderId="0" xfId="9" applyFont="1" applyFill="1" applyBorder="1"/>
    <xf numFmtId="43" fontId="7" fillId="2" borderId="0" xfId="9" applyNumberFormat="1" applyFont="1" applyFill="1" applyBorder="1"/>
    <xf numFmtId="165" fontId="7" fillId="2" borderId="0" xfId="9" applyNumberFormat="1" applyFont="1" applyFill="1" applyBorder="1"/>
    <xf numFmtId="44" fontId="7" fillId="2" borderId="0" xfId="10" applyFont="1" applyFill="1" applyBorder="1"/>
    <xf numFmtId="165" fontId="7" fillId="2" borderId="0" xfId="7" applyNumberFormat="1" applyFont="1" applyFill="1" applyBorder="1"/>
    <xf numFmtId="43" fontId="11" fillId="2" borderId="0" xfId="9" applyNumberFormat="1" applyFont="1" applyFill="1" applyBorder="1"/>
    <xf numFmtId="0" fontId="7" fillId="2" borderId="0" xfId="7" applyFont="1" applyFill="1" applyBorder="1" applyAlignment="1">
      <alignment horizontal="right"/>
    </xf>
    <xf numFmtId="37" fontId="7" fillId="2" borderId="0" xfId="7" applyNumberFormat="1" applyFont="1" applyFill="1" applyBorder="1"/>
    <xf numFmtId="167" fontId="9" fillId="2" borderId="0" xfId="7" applyNumberFormat="1" applyFont="1" applyFill="1"/>
    <xf numFmtId="0" fontId="6" fillId="2" borderId="0" xfId="7" applyFont="1" applyFill="1"/>
    <xf numFmtId="0" fontId="4" fillId="2" borderId="0" xfId="7" applyFill="1" applyBorder="1"/>
    <xf numFmtId="167" fontId="6" fillId="2" borderId="4" xfId="10" applyNumberFormat="1" applyFont="1" applyFill="1" applyBorder="1"/>
    <xf numFmtId="167" fontId="8" fillId="2" borderId="4" xfId="10" applyNumberFormat="1" applyFont="1" applyFill="1" applyBorder="1"/>
    <xf numFmtId="0" fontId="4" fillId="2" borderId="0" xfId="7" applyFill="1"/>
    <xf numFmtId="43" fontId="7" fillId="2" borderId="0" xfId="9" applyFont="1" applyFill="1"/>
    <xf numFmtId="43" fontId="7" fillId="2" borderId="0" xfId="7" applyNumberFormat="1" applyFont="1" applyFill="1"/>
    <xf numFmtId="44" fontId="8" fillId="2" borderId="0" xfId="10" applyFont="1" applyFill="1"/>
    <xf numFmtId="0" fontId="7" fillId="3" borderId="0" xfId="7" applyFont="1" applyFill="1"/>
    <xf numFmtId="0" fontId="12" fillId="3" borderId="0" xfId="7" applyFont="1" applyFill="1" applyBorder="1"/>
    <xf numFmtId="0" fontId="6" fillId="3" borderId="0" xfId="7" applyFont="1" applyFill="1" applyBorder="1" applyAlignment="1">
      <alignment horizontal="right"/>
    </xf>
    <xf numFmtId="165" fontId="6" fillId="3" borderId="0" xfId="7" applyNumberFormat="1" applyFont="1" applyFill="1" applyBorder="1"/>
    <xf numFmtId="10" fontId="13" fillId="2" borderId="0" xfId="11" applyNumberFormat="1" applyFont="1" applyFill="1"/>
    <xf numFmtId="43" fontId="7" fillId="0" borderId="0" xfId="9" applyFont="1"/>
    <xf numFmtId="0" fontId="7" fillId="3" borderId="6" xfId="7" applyFont="1" applyFill="1" applyBorder="1"/>
    <xf numFmtId="0" fontId="4" fillId="3" borderId="0" xfId="7" applyFill="1" applyBorder="1"/>
    <xf numFmtId="0" fontId="7" fillId="3" borderId="7" xfId="7" applyFont="1" applyFill="1" applyBorder="1"/>
    <xf numFmtId="0" fontId="8" fillId="2" borderId="0" xfId="7" applyFont="1" applyFill="1"/>
    <xf numFmtId="0" fontId="6" fillId="2" borderId="0" xfId="7" applyFont="1" applyFill="1" applyBorder="1" applyAlignment="1">
      <alignment horizontal="center"/>
    </xf>
    <xf numFmtId="17" fontId="6" fillId="2" borderId="0" xfId="7" applyNumberFormat="1" applyFont="1" applyFill="1" applyBorder="1" applyAlignment="1">
      <alignment horizontal="center"/>
    </xf>
    <xf numFmtId="0" fontId="6" fillId="2" borderId="4" xfId="7" applyFont="1" applyFill="1" applyBorder="1"/>
    <xf numFmtId="0" fontId="6" fillId="2" borderId="4" xfId="7" applyFont="1" applyFill="1" applyBorder="1" applyAlignment="1">
      <alignment horizontal="center" wrapText="1"/>
    </xf>
    <xf numFmtId="167" fontId="6" fillId="2" borderId="0" xfId="13" applyNumberFormat="1" applyFont="1" applyFill="1"/>
    <xf numFmtId="167" fontId="6" fillId="2" borderId="0" xfId="7" applyNumberFormat="1" applyFont="1" applyFill="1"/>
    <xf numFmtId="167" fontId="6" fillId="2" borderId="3" xfId="9" applyNumberFormat="1" applyFont="1" applyFill="1" applyBorder="1"/>
    <xf numFmtId="167" fontId="6" fillId="2" borderId="3" xfId="13" applyNumberFormat="1" applyFont="1" applyFill="1" applyBorder="1"/>
    <xf numFmtId="167" fontId="6" fillId="2" borderId="3" xfId="10" applyNumberFormat="1" applyFont="1" applyFill="1" applyBorder="1"/>
    <xf numFmtId="0" fontId="6" fillId="2" borderId="0" xfId="7" applyFont="1" applyFill="1" applyBorder="1"/>
    <xf numFmtId="0" fontId="6" fillId="2" borderId="0" xfId="7" applyFont="1" applyFill="1" applyAlignment="1">
      <alignment horizontal="left" indent="1"/>
    </xf>
    <xf numFmtId="0" fontId="6" fillId="2" borderId="0" xfId="7" applyFont="1" applyFill="1" applyBorder="1" applyAlignment="1">
      <alignment horizontal="left" indent="1"/>
    </xf>
    <xf numFmtId="0" fontId="10" fillId="2" borderId="0" xfId="7" applyFont="1" applyFill="1" applyBorder="1" applyAlignment="1">
      <alignment horizontal="left" indent="2"/>
    </xf>
    <xf numFmtId="0" fontId="10" fillId="2" borderId="4" xfId="7" applyFont="1" applyFill="1" applyBorder="1" applyAlignment="1">
      <alignment horizontal="left" indent="2"/>
    </xf>
    <xf numFmtId="0" fontId="8" fillId="2" borderId="4" xfId="7" applyFont="1" applyFill="1" applyBorder="1"/>
    <xf numFmtId="0" fontId="7" fillId="2" borderId="6" xfId="7" applyFont="1" applyFill="1" applyBorder="1"/>
    <xf numFmtId="167" fontId="6" fillId="2" borderId="7" xfId="10" applyNumberFormat="1" applyFont="1" applyFill="1" applyBorder="1"/>
    <xf numFmtId="0" fontId="15" fillId="2" borderId="6" xfId="7" applyFont="1" applyFill="1" applyBorder="1" applyAlignment="1">
      <alignment horizontal="center" wrapText="1"/>
    </xf>
    <xf numFmtId="0" fontId="15" fillId="2" borderId="0" xfId="7" applyFont="1" applyFill="1" applyBorder="1" applyAlignment="1">
      <alignment horizontal="center" wrapText="1"/>
    </xf>
    <xf numFmtId="0" fontId="6" fillId="2" borderId="7" xfId="7" applyFont="1" applyFill="1" applyBorder="1" applyAlignment="1">
      <alignment horizontal="center" wrapText="1"/>
    </xf>
    <xf numFmtId="0" fontId="6" fillId="2" borderId="3" xfId="7" applyFont="1" applyFill="1" applyBorder="1"/>
    <xf numFmtId="0" fontId="7" fillId="2" borderId="3" xfId="7" applyFont="1" applyFill="1" applyBorder="1"/>
    <xf numFmtId="167" fontId="6" fillId="2" borderId="8" xfId="10" applyNumberFormat="1" applyFont="1" applyFill="1" applyBorder="1"/>
    <xf numFmtId="37" fontId="6" fillId="2" borderId="0" xfId="9" applyNumberFormat="1" applyFont="1" applyFill="1" applyBorder="1" applyAlignment="1">
      <alignment horizontal="center" vertical="center"/>
    </xf>
    <xf numFmtId="37" fontId="6" fillId="2" borderId="0" xfId="9" applyNumberFormat="1" applyFont="1" applyFill="1" applyBorder="1" applyAlignment="1">
      <alignment horizontal="center"/>
    </xf>
    <xf numFmtId="37" fontId="6" fillId="2" borderId="7" xfId="9" applyNumberFormat="1" applyFont="1" applyFill="1" applyBorder="1" applyAlignment="1">
      <alignment horizontal="center"/>
    </xf>
    <xf numFmtId="0" fontId="7" fillId="2" borderId="7" xfId="7" applyFont="1" applyFill="1" applyBorder="1"/>
    <xf numFmtId="0" fontId="7" fillId="2" borderId="6" xfId="7" applyFont="1" applyFill="1" applyBorder="1" applyAlignment="1">
      <alignment horizontal="center"/>
    </xf>
    <xf numFmtId="0" fontId="7" fillId="2" borderId="0" xfId="7" applyFont="1" applyFill="1" applyBorder="1" applyAlignment="1">
      <alignment horizontal="center"/>
    </xf>
    <xf numFmtId="2" fontId="6" fillId="2" borderId="0" xfId="7" applyNumberFormat="1" applyFont="1" applyFill="1" applyBorder="1" applyAlignment="1">
      <alignment horizontal="left"/>
    </xf>
    <xf numFmtId="165" fontId="6" fillId="2" borderId="7" xfId="7" applyNumberFormat="1" applyFont="1" applyFill="1" applyBorder="1"/>
    <xf numFmtId="44" fontId="6" fillId="2" borderId="7" xfId="10" applyNumberFormat="1" applyFont="1" applyFill="1" applyBorder="1"/>
    <xf numFmtId="44" fontId="6" fillId="2" borderId="7" xfId="10" applyFont="1" applyFill="1" applyBorder="1"/>
    <xf numFmtId="169" fontId="6" fillId="2" borderId="7" xfId="11" applyNumberFormat="1" applyFont="1" applyFill="1" applyBorder="1"/>
    <xf numFmtId="0" fontId="15" fillId="2" borderId="7" xfId="7" applyFont="1" applyFill="1" applyBorder="1" applyAlignment="1">
      <alignment horizontal="center" wrapText="1"/>
    </xf>
    <xf numFmtId="44" fontId="6" fillId="2" borderId="7" xfId="7" applyNumberFormat="1" applyFont="1" applyFill="1" applyBorder="1"/>
    <xf numFmtId="165" fontId="6" fillId="2" borderId="7" xfId="9" applyNumberFormat="1" applyFont="1" applyFill="1" applyBorder="1"/>
    <xf numFmtId="0" fontId="16" fillId="2" borderId="0" xfId="7" quotePrefix="1" applyFont="1" applyFill="1"/>
    <xf numFmtId="0" fontId="6" fillId="0" borderId="4" xfId="20" applyFont="1" applyFill="1" applyBorder="1" applyAlignment="1">
      <alignment horizontal="center"/>
    </xf>
    <xf numFmtId="0" fontId="7" fillId="0" borderId="0" xfId="20" applyFont="1"/>
    <xf numFmtId="0" fontId="8" fillId="0" borderId="0" xfId="20" applyFont="1" applyFill="1"/>
    <xf numFmtId="0" fontId="6" fillId="0" borderId="0" xfId="20" applyFont="1" applyFill="1"/>
    <xf numFmtId="0" fontId="6" fillId="0" borderId="0" xfId="20" applyFont="1" applyFill="1" applyBorder="1" applyAlignment="1">
      <alignment horizontal="center"/>
    </xf>
    <xf numFmtId="43" fontId="6" fillId="0" borderId="0" xfId="21" applyFont="1" applyFill="1" applyBorder="1" applyAlignment="1">
      <alignment horizontal="center"/>
    </xf>
    <xf numFmtId="17" fontId="6" fillId="0" borderId="0" xfId="20" applyNumberFormat="1" applyFont="1" applyFill="1" applyBorder="1" applyAlignment="1">
      <alignment horizontal="center"/>
    </xf>
    <xf numFmtId="0" fontId="6" fillId="0" borderId="4" xfId="20" applyFont="1" applyFill="1" applyBorder="1"/>
    <xf numFmtId="0" fontId="6" fillId="0" borderId="4" xfId="20" applyFont="1" applyFill="1" applyBorder="1" applyAlignment="1">
      <alignment horizontal="center" wrapText="1"/>
    </xf>
    <xf numFmtId="43" fontId="6" fillId="0" borderId="4" xfId="21" applyFont="1" applyFill="1" applyBorder="1" applyAlignment="1">
      <alignment horizontal="center" wrapText="1"/>
    </xf>
    <xf numFmtId="43" fontId="6" fillId="0" borderId="0" xfId="21" applyFont="1" applyFill="1"/>
    <xf numFmtId="167" fontId="6" fillId="0" borderId="0" xfId="21" applyNumberFormat="1" applyFont="1" applyFill="1"/>
    <xf numFmtId="167" fontId="6" fillId="0" borderId="0" xfId="23" applyNumberFormat="1" applyFont="1" applyFill="1"/>
    <xf numFmtId="167" fontId="6" fillId="0" borderId="0" xfId="20" applyNumberFormat="1" applyFont="1" applyFill="1"/>
    <xf numFmtId="43" fontId="7" fillId="0" borderId="0" xfId="21" applyFont="1"/>
    <xf numFmtId="43" fontId="7" fillId="0" borderId="0" xfId="20" applyNumberFormat="1" applyFont="1"/>
    <xf numFmtId="0" fontId="7" fillId="0" borderId="0" xfId="20" applyFont="1" applyFill="1"/>
    <xf numFmtId="43" fontId="7" fillId="0" borderId="0" xfId="21" applyFont="1" applyFill="1"/>
    <xf numFmtId="43" fontId="7" fillId="0" borderId="0" xfId="20" applyNumberFormat="1" applyFont="1" applyFill="1"/>
    <xf numFmtId="167" fontId="6" fillId="0" borderId="0" xfId="21" applyNumberFormat="1" applyFont="1" applyFill="1" applyBorder="1"/>
    <xf numFmtId="167" fontId="9" fillId="0" borderId="0" xfId="21" applyNumberFormat="1" applyFont="1" applyFill="1"/>
    <xf numFmtId="167" fontId="9" fillId="0" borderId="0" xfId="23" applyNumberFormat="1" applyFont="1" applyFill="1"/>
    <xf numFmtId="0" fontId="6" fillId="0" borderId="0" xfId="20" applyFont="1" applyFill="1" applyBorder="1"/>
    <xf numFmtId="0" fontId="6" fillId="0" borderId="0" xfId="20" applyFont="1" applyFill="1" applyAlignment="1">
      <alignment horizontal="left" indent="1"/>
    </xf>
    <xf numFmtId="165" fontId="6" fillId="0" borderId="0" xfId="21" applyNumberFormat="1" applyFont="1" applyFill="1"/>
    <xf numFmtId="167" fontId="9" fillId="0" borderId="0" xfId="20" applyNumberFormat="1" applyFont="1" applyFill="1"/>
    <xf numFmtId="0" fontId="6" fillId="0" borderId="0" xfId="20" applyFont="1" applyFill="1" applyBorder="1" applyAlignment="1">
      <alignment horizontal="left" indent="1"/>
    </xf>
    <xf numFmtId="167" fontId="9" fillId="0" borderId="0" xfId="23" applyNumberFormat="1" applyFont="1" applyFill="1" applyBorder="1"/>
    <xf numFmtId="0" fontId="10" fillId="0" borderId="0" xfId="20" applyFont="1" applyFill="1" applyBorder="1" applyAlignment="1">
      <alignment horizontal="left" indent="2"/>
    </xf>
    <xf numFmtId="167" fontId="6" fillId="0" borderId="0" xfId="23" applyNumberFormat="1" applyFont="1" applyFill="1" applyBorder="1"/>
    <xf numFmtId="43" fontId="6" fillId="0" borderId="0" xfId="21" applyFont="1" applyFill="1" applyBorder="1"/>
    <xf numFmtId="167" fontId="6" fillId="0" borderId="0" xfId="20" applyNumberFormat="1" applyFont="1" applyFill="1" applyBorder="1"/>
    <xf numFmtId="0" fontId="20" fillId="0" borderId="0" xfId="20"/>
    <xf numFmtId="0" fontId="10" fillId="0" borderId="4" xfId="20" applyFont="1" applyFill="1" applyBorder="1" applyAlignment="1">
      <alignment horizontal="left" indent="2"/>
    </xf>
    <xf numFmtId="167" fontId="6" fillId="0" borderId="4" xfId="23" applyNumberFormat="1" applyFont="1" applyFill="1" applyBorder="1"/>
    <xf numFmtId="0" fontId="8" fillId="0" borderId="4" xfId="20" applyFont="1" applyFill="1" applyBorder="1"/>
    <xf numFmtId="167" fontId="8" fillId="0" borderId="4" xfId="23" applyNumberFormat="1" applyFont="1" applyFill="1" applyBorder="1"/>
    <xf numFmtId="44" fontId="8" fillId="0" borderId="0" xfId="23" applyFont="1" applyFill="1"/>
    <xf numFmtId="0" fontId="7" fillId="3" borderId="0" xfId="20" applyFont="1" applyFill="1"/>
    <xf numFmtId="0" fontId="12" fillId="3" borderId="0" xfId="20" applyFont="1" applyFill="1" applyBorder="1"/>
    <xf numFmtId="0" fontId="6" fillId="3" borderId="0" xfId="20" applyFont="1" applyFill="1" applyBorder="1" applyAlignment="1">
      <alignment horizontal="right"/>
    </xf>
    <xf numFmtId="165" fontId="6" fillId="3" borderId="0" xfId="20" applyNumberFormat="1" applyFont="1" applyFill="1" applyBorder="1"/>
    <xf numFmtId="0" fontId="7" fillId="0" borderId="10" xfId="20" applyFont="1" applyFill="1" applyBorder="1"/>
    <xf numFmtId="0" fontId="7" fillId="0" borderId="0" xfId="20" applyFont="1" applyBorder="1"/>
    <xf numFmtId="167" fontId="6" fillId="0" borderId="7" xfId="23" applyNumberFormat="1" applyFont="1" applyFill="1" applyBorder="1"/>
    <xf numFmtId="0" fontId="6" fillId="0" borderId="10" xfId="20" applyFont="1" applyFill="1" applyBorder="1" applyAlignment="1">
      <alignment horizontal="center" wrapText="1"/>
    </xf>
    <xf numFmtId="0" fontId="15" fillId="0" borderId="0" xfId="20" applyFont="1" applyFill="1" applyBorder="1" applyAlignment="1">
      <alignment horizontal="center" wrapText="1"/>
    </xf>
    <xf numFmtId="0" fontId="6" fillId="0" borderId="7" xfId="20" applyFont="1" applyFill="1" applyBorder="1" applyAlignment="1">
      <alignment horizontal="center" wrapText="1"/>
    </xf>
    <xf numFmtId="0" fontId="6" fillId="0" borderId="3" xfId="20" applyFont="1" applyFill="1" applyBorder="1"/>
    <xf numFmtId="0" fontId="7" fillId="0" borderId="3" xfId="20" applyFont="1" applyBorder="1"/>
    <xf numFmtId="167" fontId="6" fillId="0" borderId="8" xfId="23" applyNumberFormat="1" applyFont="1" applyFill="1" applyBorder="1"/>
    <xf numFmtId="37" fontId="6" fillId="0" borderId="0" xfId="21" applyNumberFormat="1" applyFont="1" applyFill="1" applyBorder="1" applyAlignment="1">
      <alignment horizontal="center" vertical="center"/>
    </xf>
    <xf numFmtId="37" fontId="6" fillId="0" borderId="0" xfId="21" applyNumberFormat="1" applyFont="1" applyFill="1" applyBorder="1" applyAlignment="1">
      <alignment horizontal="center"/>
    </xf>
    <xf numFmtId="37" fontId="6" fillId="0" borderId="7" xfId="21" applyNumberFormat="1" applyFont="1" applyFill="1" applyBorder="1" applyAlignment="1">
      <alignment horizontal="center"/>
    </xf>
    <xf numFmtId="0" fontId="7" fillId="0" borderId="7" xfId="20" applyFont="1" applyBorder="1"/>
    <xf numFmtId="0" fontId="7" fillId="0" borderId="10" xfId="20" applyFont="1" applyFill="1" applyBorder="1" applyAlignment="1">
      <alignment horizontal="center"/>
    </xf>
    <xf numFmtId="0" fontId="7" fillId="0" borderId="0" xfId="20" applyFont="1" applyFill="1" applyBorder="1" applyAlignment="1">
      <alignment horizontal="center"/>
    </xf>
    <xf numFmtId="0" fontId="7" fillId="0" borderId="10" xfId="20" applyFont="1" applyBorder="1"/>
    <xf numFmtId="2" fontId="6" fillId="0" borderId="0" xfId="20" applyNumberFormat="1" applyFont="1" applyFill="1" applyBorder="1" applyAlignment="1">
      <alignment horizontal="left"/>
    </xf>
    <xf numFmtId="165" fontId="6" fillId="0" borderId="7" xfId="20" applyNumberFormat="1" applyFont="1" applyFill="1" applyBorder="1"/>
    <xf numFmtId="44" fontId="6" fillId="0" borderId="7" xfId="23" applyNumberFormat="1" applyFont="1" applyFill="1" applyBorder="1"/>
    <xf numFmtId="44" fontId="6" fillId="0" borderId="7" xfId="23" applyFont="1" applyFill="1" applyBorder="1"/>
    <xf numFmtId="169" fontId="6" fillId="0" borderId="7" xfId="22" applyNumberFormat="1" applyFont="1" applyFill="1" applyBorder="1"/>
    <xf numFmtId="0" fontId="15" fillId="0" borderId="7" xfId="20" applyFont="1" applyFill="1" applyBorder="1" applyAlignment="1">
      <alignment horizontal="center" wrapText="1"/>
    </xf>
    <xf numFmtId="0" fontId="6" fillId="0" borderId="0" xfId="20" applyFont="1" applyBorder="1"/>
    <xf numFmtId="44" fontId="6" fillId="0" borderId="7" xfId="20" applyNumberFormat="1" applyFont="1" applyBorder="1"/>
    <xf numFmtId="165" fontId="6" fillId="0" borderId="0" xfId="21" applyNumberFormat="1" applyFont="1" applyFill="1" applyBorder="1"/>
    <xf numFmtId="165" fontId="6" fillId="0" borderId="7" xfId="21" applyNumberFormat="1" applyFont="1" applyFill="1" applyBorder="1"/>
    <xf numFmtId="0" fontId="7" fillId="3" borderId="10" xfId="20" applyFont="1" applyFill="1" applyBorder="1"/>
    <xf numFmtId="0" fontId="20" fillId="3" borderId="0" xfId="20" applyFill="1" applyBorder="1"/>
    <xf numFmtId="0" fontId="7" fillId="3" borderId="7" xfId="20" applyFont="1" applyFill="1" applyBorder="1"/>
    <xf numFmtId="0" fontId="16" fillId="0" borderId="0" xfId="20" quotePrefix="1" applyFont="1"/>
    <xf numFmtId="0" fontId="0" fillId="4" borderId="0" xfId="0" applyFill="1"/>
    <xf numFmtId="0" fontId="0" fillId="0" borderId="0" xfId="0" applyFill="1"/>
    <xf numFmtId="41" fontId="0" fillId="0" borderId="0" xfId="0" applyNumberFormat="1"/>
    <xf numFmtId="165" fontId="0" fillId="0" borderId="0" xfId="0" applyNumberFormat="1"/>
    <xf numFmtId="0" fontId="0" fillId="5" borderId="11" xfId="0" applyFill="1" applyBorder="1" applyAlignment="1">
      <alignment horizontal="center"/>
    </xf>
    <xf numFmtId="43" fontId="0" fillId="0" borderId="13" xfId="25" applyFont="1" applyFill="1" applyBorder="1"/>
    <xf numFmtId="165" fontId="0" fillId="0" borderId="0" xfId="0" applyNumberFormat="1" applyFill="1"/>
    <xf numFmtId="0" fontId="0" fillId="0" borderId="0" xfId="0" applyAlignment="1">
      <alignment horizontal="right"/>
    </xf>
    <xf numFmtId="10" fontId="0" fillId="0" borderId="0" xfId="1" applyNumberFormat="1" applyFont="1"/>
    <xf numFmtId="43" fontId="0" fillId="0" borderId="0" xfId="25" applyFont="1" applyFill="1" applyBorder="1"/>
    <xf numFmtId="165" fontId="28" fillId="0" borderId="0" xfId="0" applyNumberFormat="1" applyFont="1"/>
    <xf numFmtId="0" fontId="0" fillId="0" borderId="2" xfId="0" applyBorder="1"/>
    <xf numFmtId="165" fontId="0" fillId="0" borderId="0" xfId="25" applyNumberFormat="1" applyFont="1"/>
    <xf numFmtId="0" fontId="0" fillId="0" borderId="0" xfId="0" applyAlignment="1">
      <alignment vertical="center"/>
    </xf>
    <xf numFmtId="43" fontId="0" fillId="0" borderId="0" xfId="0" applyNumberFormat="1" applyAlignment="1">
      <alignment vertical="center"/>
    </xf>
    <xf numFmtId="0" fontId="29" fillId="0" borderId="0" xfId="0" applyFont="1"/>
    <xf numFmtId="0" fontId="29" fillId="0" borderId="0" xfId="0" applyFont="1" applyFill="1" applyAlignment="1">
      <alignment horizontal="center" vertical="center"/>
    </xf>
    <xf numFmtId="0" fontId="29" fillId="0" borderId="0" xfId="0" applyFont="1" applyFill="1"/>
    <xf numFmtId="0" fontId="0" fillId="0" borderId="14" xfId="0" applyBorder="1"/>
    <xf numFmtId="0" fontId="0" fillId="0" borderId="14" xfId="0" applyBorder="1" applyAlignment="1">
      <alignment vertical="center"/>
    </xf>
    <xf numFmtId="165" fontId="0" fillId="0" borderId="15" xfId="0" applyNumberFormat="1" applyBorder="1" applyAlignment="1">
      <alignment vertical="center"/>
    </xf>
    <xf numFmtId="165" fontId="0" fillId="0" borderId="16" xfId="0" applyNumberFormat="1" applyBorder="1"/>
    <xf numFmtId="0" fontId="0" fillId="0" borderId="17" xfId="0" applyBorder="1" applyAlignment="1">
      <alignment vertical="center"/>
    </xf>
    <xf numFmtId="165" fontId="0" fillId="0" borderId="18" xfId="0" applyNumberFormat="1" applyBorder="1"/>
    <xf numFmtId="165" fontId="0" fillId="0" borderId="0" xfId="0" applyNumberFormat="1" applyFill="1" applyBorder="1"/>
    <xf numFmtId="0" fontId="29" fillId="0" borderId="0" xfId="0" applyFont="1" applyFill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165" fontId="0" fillId="0" borderId="0" xfId="0" applyNumberFormat="1" applyBorder="1" applyAlignment="1">
      <alignment vertical="center"/>
    </xf>
    <xf numFmtId="165" fontId="0" fillId="0" borderId="0" xfId="0" applyNumberFormat="1" applyBorder="1"/>
    <xf numFmtId="165" fontId="0" fillId="0" borderId="0" xfId="25" applyNumberFormat="1" applyFont="1" applyBorder="1" applyAlignment="1">
      <alignment vertical="center"/>
    </xf>
    <xf numFmtId="0" fontId="0" fillId="0" borderId="0" xfId="0" applyBorder="1"/>
    <xf numFmtId="165" fontId="0" fillId="0" borderId="0" xfId="25" applyNumberFormat="1" applyFont="1" applyBorder="1" applyAlignment="1"/>
    <xf numFmtId="0" fontId="0" fillId="0" borderId="0" xfId="0" quotePrefix="1" applyBorder="1" applyAlignment="1">
      <alignment vertical="center"/>
    </xf>
    <xf numFmtId="171" fontId="0" fillId="0" borderId="0" xfId="0" applyNumberFormat="1"/>
    <xf numFmtId="0" fontId="30" fillId="0" borderId="0" xfId="0" applyFont="1"/>
    <xf numFmtId="172" fontId="0" fillId="0" borderId="0" xfId="0" applyNumberFormat="1" applyAlignment="1">
      <alignment horizontal="left"/>
    </xf>
    <xf numFmtId="165" fontId="0" fillId="0" borderId="15" xfId="0" applyNumberFormat="1" applyBorder="1"/>
    <xf numFmtId="0" fontId="0" fillId="0" borderId="0" xfId="0" applyBorder="1" applyAlignment="1">
      <alignment vertical="center"/>
    </xf>
    <xf numFmtId="0" fontId="0" fillId="0" borderId="19" xfId="0" applyBorder="1" applyAlignment="1">
      <alignment horizontal="center"/>
    </xf>
    <xf numFmtId="165" fontId="0" fillId="0" borderId="2" xfId="25" applyNumberFormat="1" applyFont="1" applyBorder="1"/>
    <xf numFmtId="165" fontId="0" fillId="0" borderId="2" xfId="0" applyNumberFormat="1" applyBorder="1"/>
    <xf numFmtId="10" fontId="0" fillId="0" borderId="2" xfId="1" applyNumberFormat="1" applyFont="1" applyBorder="1"/>
    <xf numFmtId="0" fontId="0" fillId="0" borderId="20" xfId="0" applyBorder="1"/>
    <xf numFmtId="0" fontId="0" fillId="0" borderId="17" xfId="0" applyBorder="1" applyAlignment="1">
      <alignment horizontal="center"/>
    </xf>
    <xf numFmtId="165" fontId="0" fillId="0" borderId="1" xfId="25" applyNumberFormat="1" applyFont="1" applyBorder="1"/>
    <xf numFmtId="165" fontId="0" fillId="0" borderId="1" xfId="0" applyNumberFormat="1" applyBorder="1"/>
    <xf numFmtId="10" fontId="0" fillId="0" borderId="1" xfId="1" applyNumberFormat="1" applyFont="1" applyBorder="1"/>
    <xf numFmtId="0" fontId="0" fillId="0" borderId="18" xfId="0" applyBorder="1"/>
    <xf numFmtId="165" fontId="0" fillId="0" borderId="2" xfId="25" applyNumberFormat="1" applyFont="1" applyFill="1" applyBorder="1"/>
    <xf numFmtId="165" fontId="0" fillId="0" borderId="1" xfId="25" applyNumberFormat="1" applyFont="1" applyFill="1" applyBorder="1"/>
    <xf numFmtId="0" fontId="31" fillId="0" borderId="0" xfId="0" applyFont="1" applyAlignment="1">
      <alignment horizontal="left"/>
    </xf>
    <xf numFmtId="9" fontId="0" fillId="0" borderId="0" xfId="18" applyFont="1" applyFill="1" applyBorder="1" applyAlignment="1">
      <alignment horizontal="left" indent="4"/>
    </xf>
    <xf numFmtId="0" fontId="32" fillId="0" borderId="0" xfId="0" applyFont="1" applyAlignment="1">
      <alignment horizontal="centerContinuous"/>
    </xf>
    <xf numFmtId="0" fontId="32" fillId="0" borderId="0" xfId="0" applyFont="1"/>
    <xf numFmtId="0" fontId="35" fillId="0" borderId="0" xfId="0" applyFont="1"/>
    <xf numFmtId="0" fontId="33" fillId="0" borderId="0" xfId="0" applyFont="1"/>
    <xf numFmtId="0" fontId="33" fillId="0" borderId="0" xfId="0" applyFont="1" applyFill="1"/>
    <xf numFmtId="43" fontId="33" fillId="0" borderId="0" xfId="25" applyFont="1"/>
    <xf numFmtId="43" fontId="33" fillId="0" borderId="0" xfId="0" applyNumberFormat="1" applyFont="1"/>
    <xf numFmtId="43" fontId="33" fillId="0" borderId="0" xfId="25" applyFont="1" applyFill="1"/>
    <xf numFmtId="43" fontId="33" fillId="0" borderId="0" xfId="0" applyNumberFormat="1" applyFont="1" applyFill="1"/>
    <xf numFmtId="41" fontId="28" fillId="0" borderId="0" xfId="0" applyNumberFormat="1" applyFont="1"/>
    <xf numFmtId="0" fontId="0" fillId="0" borderId="0" xfId="0" applyFont="1" applyAlignment="1">
      <alignment horizontal="centerContinuous"/>
    </xf>
    <xf numFmtId="0" fontId="0" fillId="0" borderId="0" xfId="0" applyFont="1"/>
    <xf numFmtId="0" fontId="36" fillId="0" borderId="0" xfId="2" applyFont="1"/>
    <xf numFmtId="0" fontId="37" fillId="0" borderId="0" xfId="2" applyFont="1"/>
    <xf numFmtId="44" fontId="38" fillId="0" borderId="3" xfId="4" applyNumberFormat="1" applyFont="1" applyAlignment="1" applyProtection="1">
      <alignment horizontal="center"/>
    </xf>
    <xf numFmtId="44" fontId="38" fillId="0" borderId="11" xfId="5" applyNumberFormat="1" applyFont="1" applyBorder="1" applyAlignment="1" applyProtection="1">
      <alignment horizontal="center"/>
    </xf>
    <xf numFmtId="0" fontId="38" fillId="0" borderId="11" xfId="2" applyFont="1" applyBorder="1" applyAlignment="1">
      <alignment horizontal="center"/>
    </xf>
    <xf numFmtId="44" fontId="38" fillId="0" borderId="0" xfId="6" applyNumberFormat="1" applyFont="1" applyAlignment="1" applyProtection="1">
      <alignment horizontal="center"/>
    </xf>
    <xf numFmtId="0" fontId="38" fillId="0" borderId="0" xfId="6" applyNumberFormat="1" applyFont="1" applyAlignment="1" applyProtection="1">
      <alignment horizontal="center"/>
    </xf>
    <xf numFmtId="0" fontId="38" fillId="0" borderId="0" xfId="5" applyNumberFormat="1" applyFont="1" applyAlignment="1" applyProtection="1">
      <alignment horizontal="center"/>
    </xf>
    <xf numFmtId="0" fontId="38" fillId="0" borderId="0" xfId="5" applyNumberFormat="1" applyFont="1" applyAlignment="1" applyProtection="1">
      <alignment horizontal="centerContinuous"/>
    </xf>
    <xf numFmtId="0" fontId="39" fillId="0" borderId="0" xfId="2" applyFont="1"/>
    <xf numFmtId="0" fontId="40" fillId="0" borderId="0" xfId="2" applyFont="1" applyAlignment="1"/>
    <xf numFmtId="44" fontId="39" fillId="0" borderId="0" xfId="2" applyNumberFormat="1" applyFont="1" applyAlignment="1">
      <alignment horizontal="right"/>
    </xf>
    <xf numFmtId="0" fontId="36" fillId="0" borderId="0" xfId="2" applyFont="1" applyAlignment="1">
      <alignment horizontal="left" indent="4"/>
    </xf>
    <xf numFmtId="0" fontId="36" fillId="0" borderId="0" xfId="2" applyFont="1" applyAlignment="1">
      <alignment horizontal="right"/>
    </xf>
    <xf numFmtId="0" fontId="36" fillId="0" borderId="0" xfId="2" applyFont="1" applyAlignment="1"/>
    <xf numFmtId="0" fontId="40" fillId="0" borderId="0" xfId="6" applyFont="1" applyAlignment="1" applyProtection="1"/>
    <xf numFmtId="0" fontId="36" fillId="0" borderId="0" xfId="2" applyFont="1" applyAlignment="1">
      <alignment horizontal="left"/>
    </xf>
    <xf numFmtId="0" fontId="41" fillId="0" borderId="0" xfId="2" applyFont="1" applyAlignment="1"/>
    <xf numFmtId="0" fontId="0" fillId="0" borderId="0" xfId="0" applyFont="1" applyFill="1"/>
    <xf numFmtId="0" fontId="36" fillId="0" borderId="0" xfId="2" applyFont="1" applyAlignment="1">
      <alignment horizontal="left" indent="3"/>
    </xf>
    <xf numFmtId="43" fontId="42" fillId="0" borderId="0" xfId="0" applyNumberFormat="1" applyFont="1" applyAlignment="1">
      <alignment horizontal="center"/>
    </xf>
    <xf numFmtId="0" fontId="42" fillId="0" borderId="0" xfId="0" applyFont="1" applyAlignment="1">
      <alignment horizontal="center"/>
    </xf>
    <xf numFmtId="43" fontId="42" fillId="0" borderId="3" xfId="0" applyNumberFormat="1" applyFont="1" applyBorder="1" applyAlignment="1">
      <alignment horizontal="center"/>
    </xf>
    <xf numFmtId="0" fontId="42" fillId="0" borderId="3" xfId="0" applyFont="1" applyBorder="1" applyAlignment="1">
      <alignment horizontal="center"/>
    </xf>
    <xf numFmtId="43" fontId="42" fillId="0" borderId="0" xfId="0" applyNumberFormat="1" applyFont="1" applyBorder="1" applyAlignment="1">
      <alignment horizontal="center"/>
    </xf>
    <xf numFmtId="0" fontId="42" fillId="0" borderId="0" xfId="0" applyFont="1" applyBorder="1" applyAlignment="1">
      <alignment horizontal="center"/>
    </xf>
    <xf numFmtId="43" fontId="39" fillId="0" borderId="0" xfId="28" applyNumberFormat="1" applyFont="1"/>
    <xf numFmtId="0" fontId="39" fillId="0" borderId="0" xfId="28" applyFont="1"/>
    <xf numFmtId="0" fontId="0" fillId="0" borderId="0" xfId="0" applyFont="1" applyAlignment="1">
      <alignment horizontal="left" indent="2"/>
    </xf>
    <xf numFmtId="0" fontId="43" fillId="0" borderId="0" xfId="0" applyFont="1" applyFill="1" applyAlignment="1">
      <alignment horizontal="centerContinuous"/>
    </xf>
    <xf numFmtId="0" fontId="43" fillId="0" borderId="0" xfId="0" applyFont="1" applyFill="1"/>
    <xf numFmtId="0" fontId="41" fillId="0" borderId="0" xfId="0" applyFont="1" applyFill="1" applyAlignment="1">
      <alignment horizontal="center"/>
    </xf>
    <xf numFmtId="9" fontId="41" fillId="0" borderId="0" xfId="0" applyNumberFormat="1" applyFont="1" applyFill="1" applyAlignment="1">
      <alignment horizontal="center"/>
    </xf>
    <xf numFmtId="0" fontId="41" fillId="0" borderId="1" xfId="0" applyFont="1" applyFill="1" applyBorder="1" applyAlignment="1">
      <alignment horizontal="center"/>
    </xf>
    <xf numFmtId="9" fontId="41" fillId="0" borderId="1" xfId="0" applyNumberFormat="1" applyFont="1" applyFill="1" applyBorder="1" applyAlignment="1">
      <alignment horizontal="center"/>
    </xf>
    <xf numFmtId="9" fontId="0" fillId="0" borderId="0" xfId="0" applyNumberFormat="1" applyFont="1" applyFill="1"/>
    <xf numFmtId="0" fontId="0" fillId="0" borderId="0" xfId="0" applyFont="1" applyFill="1" applyAlignment="1">
      <alignment horizontal="left" indent="2"/>
    </xf>
    <xf numFmtId="0" fontId="43" fillId="0" borderId="0" xfId="0" applyFont="1" applyFill="1" applyBorder="1"/>
    <xf numFmtId="0" fontId="0" fillId="0" borderId="0" xfId="0" applyFont="1" applyFill="1" applyAlignment="1">
      <alignment horizontal="left" indent="4"/>
    </xf>
    <xf numFmtId="43" fontId="43" fillId="0" borderId="0" xfId="25" applyFont="1" applyFill="1" applyBorder="1"/>
    <xf numFmtId="43" fontId="43" fillId="0" borderId="0" xfId="25" applyFont="1" applyFill="1"/>
    <xf numFmtId="43" fontId="0" fillId="0" borderId="0" xfId="0" applyNumberFormat="1" applyFont="1" applyFill="1" applyBorder="1" applyAlignment="1">
      <alignment horizontal="left" indent="2"/>
    </xf>
    <xf numFmtId="43" fontId="0" fillId="0" borderId="0" xfId="0" applyNumberFormat="1" applyFont="1" applyFill="1" applyBorder="1"/>
    <xf numFmtId="43" fontId="0" fillId="0" borderId="0" xfId="0" applyNumberFormat="1" applyFont="1" applyFill="1"/>
    <xf numFmtId="44" fontId="0" fillId="0" borderId="0" xfId="0" applyNumberFormat="1" applyFont="1" applyFill="1"/>
    <xf numFmtId="0" fontId="39" fillId="0" borderId="0" xfId="0" quotePrefix="1" applyFont="1" applyFill="1"/>
    <xf numFmtId="13" fontId="0" fillId="0" borderId="0" xfId="0" applyNumberFormat="1" applyFont="1" applyFill="1"/>
    <xf numFmtId="9" fontId="43" fillId="0" borderId="0" xfId="1" applyFont="1" applyFill="1"/>
    <xf numFmtId="9" fontId="43" fillId="0" borderId="0" xfId="0" applyNumberFormat="1" applyFont="1" applyFill="1"/>
    <xf numFmtId="0" fontId="41" fillId="0" borderId="0" xfId="2" applyFont="1" applyAlignment="1">
      <alignment horizontal="center"/>
    </xf>
    <xf numFmtId="0" fontId="41" fillId="0" borderId="1" xfId="2" applyFont="1" applyBorder="1" applyAlignment="1">
      <alignment horizontal="center"/>
    </xf>
    <xf numFmtId="43" fontId="0" fillId="0" borderId="0" xfId="0" applyNumberFormat="1" applyFont="1"/>
    <xf numFmtId="0" fontId="0" fillId="4" borderId="0" xfId="0" applyFont="1" applyFill="1" applyAlignment="1">
      <alignment horizontal="left" indent="2"/>
    </xf>
    <xf numFmtId="0" fontId="0" fillId="0" borderId="0" xfId="0" applyFont="1" applyAlignment="1">
      <alignment horizontal="left" indent="4"/>
    </xf>
    <xf numFmtId="0" fontId="44" fillId="0" borderId="0" xfId="0" applyFont="1"/>
    <xf numFmtId="0" fontId="36" fillId="0" borderId="0" xfId="0" applyFont="1" applyFill="1" applyAlignment="1">
      <alignment horizontal="left" indent="2"/>
    </xf>
    <xf numFmtId="0" fontId="0" fillId="0" borderId="0" xfId="0" applyFont="1" applyFill="1" applyAlignment="1">
      <alignment horizontal="centerContinuous"/>
    </xf>
    <xf numFmtId="0" fontId="0" fillId="0" borderId="0" xfId="0" applyNumberFormat="1" applyFont="1" applyFill="1" applyAlignment="1">
      <alignment horizontal="centerContinuous"/>
    </xf>
    <xf numFmtId="9" fontId="36" fillId="0" borderId="0" xfId="0" quotePrefix="1" applyNumberFormat="1" applyFont="1" applyFill="1"/>
    <xf numFmtId="0" fontId="44" fillId="0" borderId="0" xfId="28" applyFont="1"/>
    <xf numFmtId="0" fontId="36" fillId="0" borderId="0" xfId="28" applyFont="1" applyAlignment="1">
      <alignment horizontal="left" indent="2"/>
    </xf>
    <xf numFmtId="0" fontId="44" fillId="0" borderId="0" xfId="28" applyFont="1" applyAlignment="1">
      <alignment horizontal="left"/>
    </xf>
    <xf numFmtId="0" fontId="36" fillId="0" borderId="0" xfId="28" applyFont="1" applyAlignment="1">
      <alignment horizontal="right"/>
    </xf>
    <xf numFmtId="0" fontId="36" fillId="0" borderId="0" xfId="28" applyFont="1"/>
    <xf numFmtId="0" fontId="36" fillId="0" borderId="0" xfId="28" applyFont="1" applyAlignment="1">
      <alignment horizontal="left" indent="4"/>
    </xf>
    <xf numFmtId="0" fontId="40" fillId="0" borderId="0" xfId="28" applyFont="1"/>
    <xf numFmtId="167" fontId="0" fillId="5" borderId="0" xfId="32" applyNumberFormat="1" applyFont="1" applyFill="1" applyAlignment="1">
      <alignment vertical="center"/>
    </xf>
    <xf numFmtId="167" fontId="0" fillId="0" borderId="0" xfId="32" applyNumberFormat="1" applyFont="1" applyFill="1"/>
    <xf numFmtId="0" fontId="43" fillId="0" borderId="0" xfId="0" applyFont="1"/>
    <xf numFmtId="165" fontId="0" fillId="0" borderId="0" xfId="25" applyNumberFormat="1" applyFont="1" applyBorder="1"/>
    <xf numFmtId="0" fontId="0" fillId="0" borderId="14" xfId="0" applyBorder="1" applyAlignment="1">
      <alignment horizontal="center"/>
    </xf>
    <xf numFmtId="10" fontId="0" fillId="0" borderId="0" xfId="1" applyNumberFormat="1" applyFont="1" applyBorder="1"/>
    <xf numFmtId="0" fontId="36" fillId="4" borderId="0" xfId="2" applyFont="1" applyFill="1" applyAlignment="1">
      <alignment horizontal="left" indent="3"/>
    </xf>
    <xf numFmtId="0" fontId="36" fillId="0" borderId="0" xfId="2" applyFont="1" applyAlignment="1">
      <alignment horizontal="left" indent="5"/>
    </xf>
    <xf numFmtId="0" fontId="36" fillId="4" borderId="0" xfId="2" applyFont="1" applyFill="1" applyAlignment="1">
      <alignment horizontal="left" indent="6"/>
    </xf>
    <xf numFmtId="0" fontId="36" fillId="0" borderId="0" xfId="2" applyFont="1" applyAlignment="1">
      <alignment horizontal="left" indent="1"/>
    </xf>
    <xf numFmtId="0" fontId="40" fillId="0" borderId="0" xfId="2" applyFont="1" applyAlignment="1">
      <alignment horizontal="left" indent="5"/>
    </xf>
    <xf numFmtId="42" fontId="2" fillId="0" borderId="0" xfId="47" applyNumberFormat="1" applyFont="1" applyBorder="1"/>
    <xf numFmtId="0" fontId="2" fillId="0" borderId="0" xfId="28"/>
    <xf numFmtId="10" fontId="2" fillId="0" borderId="0" xfId="28" applyNumberFormat="1"/>
    <xf numFmtId="10" fontId="2" fillId="0" borderId="0" xfId="28" applyNumberFormat="1" applyBorder="1"/>
    <xf numFmtId="10" fontId="2" fillId="0" borderId="0" xfId="28" applyNumberFormat="1" applyFont="1" applyBorder="1"/>
    <xf numFmtId="165" fontId="2" fillId="0" borderId="0" xfId="28" applyNumberFormat="1"/>
    <xf numFmtId="165" fontId="2" fillId="0" borderId="0" xfId="28" applyNumberFormat="1" applyBorder="1"/>
    <xf numFmtId="167" fontId="2" fillId="0" borderId="0" xfId="47" applyNumberFormat="1" applyFont="1"/>
    <xf numFmtId="167" fontId="2" fillId="0" borderId="0" xfId="47" applyNumberFormat="1" applyFont="1" applyBorder="1"/>
    <xf numFmtId="167" fontId="2" fillId="0" borderId="5" xfId="47" applyNumberFormat="1" applyFont="1" applyFill="1" applyBorder="1"/>
    <xf numFmtId="167" fontId="2" fillId="0" borderId="5" xfId="47" applyNumberFormat="1" applyFont="1" applyBorder="1"/>
    <xf numFmtId="170" fontId="49" fillId="0" borderId="0" xfId="2" applyNumberFormat="1" applyFont="1" applyFill="1" applyAlignment="1">
      <alignment horizontal="center"/>
    </xf>
    <xf numFmtId="0" fontId="33" fillId="0" borderId="0" xfId="2" applyFont="1" applyAlignment="1">
      <alignment horizontal="left"/>
    </xf>
    <xf numFmtId="0" fontId="33" fillId="0" borderId="0" xfId="2" applyFont="1" applyAlignment="1">
      <alignment horizontal="right"/>
    </xf>
    <xf numFmtId="0" fontId="50" fillId="0" borderId="0" xfId="35" applyFont="1"/>
    <xf numFmtId="0" fontId="33" fillId="0" borderId="0" xfId="2" applyFont="1" applyAlignment="1"/>
    <xf numFmtId="0" fontId="34" fillId="0" borderId="0" xfId="2" applyFont="1" applyAlignment="1"/>
    <xf numFmtId="0" fontId="0" fillId="0" borderId="0" xfId="0" applyAlignment="1">
      <alignment horizontal="center"/>
    </xf>
    <xf numFmtId="49" fontId="0" fillId="0" borderId="1" xfId="1" applyNumberFormat="1" applyFont="1" applyBorder="1" applyAlignment="1">
      <alignment horizontal="center"/>
    </xf>
    <xf numFmtId="37" fontId="0" fillId="0" borderId="1" xfId="32" applyNumberFormat="1" applyFont="1" applyBorder="1" applyAlignment="1">
      <alignment horizontal="center"/>
    </xf>
    <xf numFmtId="0" fontId="36" fillId="0" borderId="0" xfId="2" applyFont="1" applyFill="1" applyAlignment="1">
      <alignment horizontal="left" indent="3"/>
    </xf>
    <xf numFmtId="0" fontId="0" fillId="0" borderId="15" xfId="0" applyBorder="1"/>
    <xf numFmtId="49" fontId="0" fillId="0" borderId="1" xfId="1" applyNumberFormat="1" applyFont="1" applyBorder="1" applyAlignment="1">
      <alignment horizontal="left"/>
    </xf>
    <xf numFmtId="167" fontId="0" fillId="0" borderId="4" xfId="32" applyNumberFormat="1" applyFont="1" applyFill="1" applyBorder="1"/>
    <xf numFmtId="165" fontId="0" fillId="0" borderId="11" xfId="25" applyNumberFormat="1" applyFont="1" applyBorder="1"/>
    <xf numFmtId="165" fontId="0" fillId="4" borderId="11" xfId="25" applyNumberFormat="1" applyFont="1" applyFill="1" applyBorder="1"/>
    <xf numFmtId="165" fontId="0" fillId="0" borderId="0" xfId="0" applyNumberFormat="1"/>
    <xf numFmtId="165" fontId="0" fillId="5" borderId="0" xfId="25" applyNumberFormat="1" applyFont="1" applyFill="1" applyAlignment="1">
      <alignment vertical="center"/>
    </xf>
    <xf numFmtId="165" fontId="0" fillId="0" borderId="11" xfId="25" applyNumberFormat="1" applyFont="1" applyFill="1" applyBorder="1"/>
    <xf numFmtId="165" fontId="0" fillId="4" borderId="0" xfId="25" applyNumberFormat="1" applyFont="1" applyFill="1" applyBorder="1"/>
    <xf numFmtId="165" fontId="0" fillId="6" borderId="0" xfId="0" applyNumberFormat="1" applyFill="1"/>
    <xf numFmtId="165" fontId="0" fillId="4" borderId="0" xfId="0" applyNumberFormat="1" applyFill="1" applyBorder="1"/>
    <xf numFmtId="165" fontId="0" fillId="4" borderId="11" xfId="0" applyNumberFormat="1" applyFill="1" applyBorder="1"/>
    <xf numFmtId="165" fontId="0" fillId="0" borderId="0" xfId="25" applyNumberFormat="1" applyFont="1" applyFill="1" applyBorder="1"/>
    <xf numFmtId="10" fontId="0" fillId="0" borderId="0" xfId="1" applyNumberFormat="1" applyFont="1"/>
    <xf numFmtId="165" fontId="0" fillId="0" borderId="0" xfId="25" applyNumberFormat="1" applyFont="1" applyFill="1"/>
    <xf numFmtId="165" fontId="0" fillId="0" borderId="0" xfId="0" applyNumberFormat="1" applyFill="1"/>
    <xf numFmtId="43" fontId="0" fillId="0" borderId="0" xfId="25" applyFont="1" applyFill="1" applyBorder="1"/>
    <xf numFmtId="167" fontId="0" fillId="0" borderId="0" xfId="32" applyNumberFormat="1" applyFont="1"/>
    <xf numFmtId="165" fontId="0" fillId="4" borderId="11" xfId="25" applyNumberFormat="1" applyFont="1" applyFill="1" applyBorder="1"/>
    <xf numFmtId="165" fontId="0" fillId="0" borderId="0" xfId="0" applyNumberFormat="1"/>
    <xf numFmtId="165" fontId="0" fillId="0" borderId="0" xfId="25" applyNumberFormat="1" applyFont="1"/>
    <xf numFmtId="165" fontId="0" fillId="0" borderId="0" xfId="25" applyNumberFormat="1" applyFont="1" applyAlignment="1">
      <alignment vertical="center"/>
    </xf>
    <xf numFmtId="165" fontId="0" fillId="0" borderId="11" xfId="25" applyNumberFormat="1" applyFont="1" applyFill="1" applyBorder="1"/>
    <xf numFmtId="165" fontId="0" fillId="0" borderId="0" xfId="25" applyNumberFormat="1" applyFont="1" applyBorder="1"/>
    <xf numFmtId="0" fontId="2" fillId="0" borderId="0" xfId="28" applyAlignment="1">
      <alignment horizontal="left" indent="2"/>
    </xf>
    <xf numFmtId="41" fontId="2" fillId="0" borderId="0" xfId="2" applyNumberFormat="1" applyFont="1" applyAlignment="1">
      <alignment horizontal="right"/>
    </xf>
    <xf numFmtId="41" fontId="2" fillId="4" borderId="0" xfId="2" applyNumberFormat="1" applyFont="1" applyFill="1" applyAlignment="1">
      <alignment horizontal="right"/>
    </xf>
    <xf numFmtId="41" fontId="2" fillId="0" borderId="11" xfId="2" applyNumberFormat="1" applyFont="1" applyBorder="1" applyAlignment="1">
      <alignment horizontal="right"/>
    </xf>
    <xf numFmtId="41" fontId="2" fillId="0" borderId="0" xfId="2" applyNumberFormat="1" applyFont="1" applyBorder="1" applyAlignment="1">
      <alignment horizontal="right"/>
    </xf>
    <xf numFmtId="41" fontId="2" fillId="0" borderId="0" xfId="2" applyNumberFormat="1" applyFont="1" applyFill="1" applyAlignment="1">
      <alignment horizontal="right"/>
    </xf>
    <xf numFmtId="41" fontId="2" fillId="0" borderId="11" xfId="2" applyNumberFormat="1" applyFill="1" applyBorder="1"/>
    <xf numFmtId="41" fontId="2" fillId="0" borderId="11" xfId="2" applyNumberFormat="1" applyFont="1" applyFill="1" applyBorder="1" applyAlignment="1">
      <alignment horizontal="center"/>
    </xf>
    <xf numFmtId="42" fontId="2" fillId="0" borderId="0" xfId="2" applyNumberFormat="1" applyFont="1" applyAlignment="1">
      <alignment horizontal="right"/>
    </xf>
    <xf numFmtId="42" fontId="2" fillId="0" borderId="9" xfId="2" applyNumberFormat="1" applyFont="1" applyBorder="1" applyAlignment="1">
      <alignment horizontal="right"/>
    </xf>
    <xf numFmtId="10" fontId="0" fillId="6" borderId="0" xfId="0" applyNumberFormat="1" applyFill="1"/>
    <xf numFmtId="0" fontId="8" fillId="0" borderId="0" xfId="0" applyFont="1" applyFill="1"/>
    <xf numFmtId="0" fontId="6" fillId="0" borderId="0" xfId="0" applyFont="1" applyFill="1"/>
    <xf numFmtId="0" fontId="6" fillId="0" borderId="0" xfId="0" applyFont="1" applyFill="1" applyBorder="1" applyAlignment="1">
      <alignment horizontal="center"/>
    </xf>
    <xf numFmtId="17" fontId="6" fillId="0" borderId="0" xfId="0" applyNumberFormat="1" applyFont="1" applyFill="1" applyBorder="1" applyAlignment="1">
      <alignment horizontal="center"/>
    </xf>
    <xf numFmtId="0" fontId="6" fillId="0" borderId="4" xfId="0" applyFont="1" applyFill="1" applyBorder="1"/>
    <xf numFmtId="0" fontId="6" fillId="0" borderId="4" xfId="0" applyFont="1" applyFill="1" applyBorder="1" applyAlignment="1">
      <alignment horizontal="center" wrapText="1"/>
    </xf>
    <xf numFmtId="42" fontId="6" fillId="0" borderId="0" xfId="0" applyNumberFormat="1" applyFont="1" applyFill="1"/>
    <xf numFmtId="41" fontId="6" fillId="0" borderId="11" xfId="0" applyNumberFormat="1" applyFont="1" applyFill="1" applyBorder="1"/>
    <xf numFmtId="0" fontId="6" fillId="0" borderId="0" xfId="0" applyFont="1" applyFill="1" applyBorder="1"/>
    <xf numFmtId="0" fontId="8" fillId="0" borderId="0" xfId="0" applyFont="1" applyFill="1" applyAlignment="1">
      <alignment horizontal="left" indent="1"/>
    </xf>
    <xf numFmtId="42" fontId="8" fillId="0" borderId="0" xfId="0" applyNumberFormat="1" applyFont="1" applyFill="1"/>
    <xf numFmtId="0" fontId="6" fillId="0" borderId="0" xfId="0" applyFont="1" applyFill="1" applyBorder="1" applyAlignment="1">
      <alignment horizontal="left" indent="1"/>
    </xf>
    <xf numFmtId="41" fontId="9" fillId="0" borderId="0" xfId="0" applyNumberFormat="1" applyFont="1" applyFill="1"/>
    <xf numFmtId="0" fontId="52" fillId="4" borderId="0" xfId="0" applyFont="1" applyFill="1" applyBorder="1" applyAlignment="1">
      <alignment horizontal="left" indent="2"/>
    </xf>
    <xf numFmtId="0" fontId="6" fillId="4" borderId="0" xfId="0" applyFont="1" applyFill="1" applyBorder="1"/>
    <xf numFmtId="41" fontId="6" fillId="0" borderId="0" xfId="0" applyNumberFormat="1" applyFont="1" applyFill="1"/>
    <xf numFmtId="0" fontId="6" fillId="4" borderId="0" xfId="0" applyFont="1" applyFill="1"/>
    <xf numFmtId="42" fontId="6" fillId="4" borderId="0" xfId="0" applyNumberFormat="1" applyFont="1" applyFill="1"/>
    <xf numFmtId="41" fontId="6" fillId="4" borderId="11" xfId="0" applyNumberFormat="1" applyFont="1" applyFill="1" applyBorder="1"/>
    <xf numFmtId="42" fontId="6" fillId="0" borderId="9" xfId="0" applyNumberFormat="1" applyFont="1" applyFill="1" applyBorder="1"/>
    <xf numFmtId="0" fontId="52" fillId="0" borderId="4" xfId="0" applyFont="1" applyFill="1" applyBorder="1" applyAlignment="1">
      <alignment horizontal="left" indent="2"/>
    </xf>
    <xf numFmtId="0" fontId="8" fillId="0" borderId="0" xfId="0" applyFont="1" applyFill="1" applyBorder="1"/>
    <xf numFmtId="42" fontId="8" fillId="0" borderId="4" xfId="0" applyNumberFormat="1" applyFont="1" applyFill="1" applyBorder="1"/>
    <xf numFmtId="0" fontId="7" fillId="3" borderId="0" xfId="0" applyFont="1" applyFill="1"/>
    <xf numFmtId="0" fontId="12" fillId="3" borderId="0" xfId="0" applyFont="1" applyFill="1" applyBorder="1"/>
    <xf numFmtId="0" fontId="6" fillId="3" borderId="0" xfId="0" applyFont="1" applyFill="1" applyBorder="1" applyAlignment="1">
      <alignment horizontal="right"/>
    </xf>
    <xf numFmtId="165" fontId="6" fillId="3" borderId="0" xfId="0" applyNumberFormat="1" applyFont="1" applyFill="1" applyBorder="1"/>
    <xf numFmtId="0" fontId="7" fillId="0" borderId="10" xfId="0" applyFont="1" applyFill="1" applyBorder="1"/>
    <xf numFmtId="0" fontId="15" fillId="0" borderId="10" xfId="0" applyFont="1" applyFill="1" applyBorder="1" applyAlignment="1">
      <alignment horizontal="center" wrapText="1"/>
    </xf>
    <xf numFmtId="0" fontId="15" fillId="0" borderId="0" xfId="0" applyFont="1" applyFill="1" applyBorder="1" applyAlignment="1">
      <alignment horizontal="center" wrapText="1"/>
    </xf>
    <xf numFmtId="0" fontId="15" fillId="0" borderId="7" xfId="0" applyFont="1" applyFill="1" applyBorder="1" applyAlignment="1">
      <alignment horizontal="center" wrapText="1"/>
    </xf>
    <xf numFmtId="0" fontId="6" fillId="0" borderId="11" xfId="0" applyFont="1" applyFill="1" applyBorder="1"/>
    <xf numFmtId="0" fontId="7" fillId="0" borderId="0" xfId="0" applyFont="1"/>
    <xf numFmtId="0" fontId="7" fillId="0" borderId="7" xfId="0" applyFont="1" applyBorder="1"/>
    <xf numFmtId="0" fontId="7" fillId="0" borderId="1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7" fillId="0" borderId="10" xfId="0" applyFont="1" applyBorder="1"/>
    <xf numFmtId="165" fontId="6" fillId="0" borderId="7" xfId="0" applyNumberFormat="1" applyFont="1" applyFill="1" applyBorder="1"/>
    <xf numFmtId="0" fontId="6" fillId="0" borderId="0" xfId="0" applyFont="1" applyBorder="1"/>
    <xf numFmtId="44" fontId="6" fillId="0" borderId="7" xfId="0" applyNumberFormat="1" applyFont="1" applyBorder="1"/>
    <xf numFmtId="0" fontId="7" fillId="3" borderId="10" xfId="0" applyFont="1" applyFill="1" applyBorder="1"/>
    <xf numFmtId="0" fontId="0" fillId="3" borderId="0" xfId="0" applyFill="1" applyBorder="1"/>
    <xf numFmtId="0" fontId="7" fillId="3" borderId="7" xfId="0" applyFont="1" applyFill="1" applyBorder="1"/>
    <xf numFmtId="0" fontId="16" fillId="0" borderId="0" xfId="0" quotePrefix="1" applyFont="1"/>
    <xf numFmtId="41" fontId="2" fillId="0" borderId="11" xfId="28" applyNumberFormat="1" applyFont="1" applyBorder="1"/>
    <xf numFmtId="41" fontId="2" fillId="0" borderId="0" xfId="47" applyNumberFormat="1" applyFont="1"/>
    <xf numFmtId="41" fontId="2" fillId="0" borderId="0" xfId="47" applyNumberFormat="1" applyFont="1" applyBorder="1"/>
    <xf numFmtId="41" fontId="2" fillId="0" borderId="0" xfId="28" applyNumberFormat="1" applyBorder="1"/>
    <xf numFmtId="10" fontId="2" fillId="0" borderId="4" xfId="28" applyNumberFormat="1" applyBorder="1"/>
    <xf numFmtId="167" fontId="2" fillId="0" borderId="0" xfId="47" applyNumberFormat="1" applyFont="1" applyBorder="1"/>
    <xf numFmtId="167" fontId="2" fillId="0" borderId="11" xfId="47" applyNumberFormat="1" applyFont="1" applyBorder="1"/>
    <xf numFmtId="41" fontId="2" fillId="0" borderId="11" xfId="47" applyNumberFormat="1" applyFont="1" applyBorder="1"/>
    <xf numFmtId="42" fontId="2" fillId="0" borderId="0" xfId="28" applyNumberFormat="1" applyBorder="1"/>
    <xf numFmtId="42" fontId="2" fillId="0" borderId="0" xfId="28" applyNumberFormat="1"/>
    <xf numFmtId="42" fontId="2" fillId="0" borderId="0" xfId="47" applyNumberFormat="1" applyFont="1"/>
    <xf numFmtId="42" fontId="2" fillId="0" borderId="0" xfId="47" applyNumberFormat="1" applyFont="1" applyBorder="1"/>
    <xf numFmtId="42" fontId="2" fillId="0" borderId="5" xfId="28" applyNumberFormat="1" applyBorder="1"/>
    <xf numFmtId="42" fontId="2" fillId="0" borderId="4" xfId="28" applyNumberFormat="1" applyBorder="1"/>
    <xf numFmtId="42" fontId="2" fillId="0" borderId="11" xfId="47" applyNumberFormat="1" applyFont="1" applyBorder="1"/>
    <xf numFmtId="42" fontId="2" fillId="0" borderId="5" xfId="47" applyNumberFormat="1" applyFont="1" applyBorder="1"/>
    <xf numFmtId="42" fontId="2" fillId="0" borderId="0" xfId="47" applyNumberFormat="1" applyFont="1" applyFill="1" applyBorder="1"/>
    <xf numFmtId="42" fontId="2" fillId="0" borderId="0" xfId="28" applyNumberFormat="1" applyFill="1"/>
    <xf numFmtId="42" fontId="2" fillId="4" borderId="0" xfId="28" applyNumberFormat="1" applyFill="1"/>
    <xf numFmtId="167" fontId="47" fillId="0" borderId="0" xfId="28" applyNumberFormat="1" applyFont="1" applyFill="1" applyBorder="1"/>
    <xf numFmtId="41" fontId="2" fillId="0" borderId="0" xfId="28" applyNumberFormat="1" applyFont="1" applyBorder="1"/>
    <xf numFmtId="42" fontId="2" fillId="0" borderId="5" xfId="47" applyNumberFormat="1" applyFont="1" applyBorder="1"/>
    <xf numFmtId="9" fontId="45" fillId="0" borderId="0" xfId="35" applyNumberFormat="1"/>
    <xf numFmtId="9" fontId="45" fillId="0" borderId="0" xfId="35" applyNumberFormat="1" applyFill="1"/>
    <xf numFmtId="9" fontId="45" fillId="0" borderId="0" xfId="35" applyNumberFormat="1" applyBorder="1"/>
    <xf numFmtId="9" fontId="45" fillId="0" borderId="0" xfId="35" applyNumberFormat="1" applyFill="1" applyBorder="1"/>
    <xf numFmtId="167" fontId="45" fillId="0" borderId="0" xfId="35" applyNumberFormat="1" applyBorder="1"/>
    <xf numFmtId="167" fontId="45" fillId="0" borderId="2" xfId="35" applyNumberFormat="1" applyBorder="1"/>
    <xf numFmtId="167" fontId="45" fillId="0" borderId="0" xfId="35" applyNumberFormat="1"/>
    <xf numFmtId="167" fontId="45" fillId="0" borderId="0" xfId="15" applyNumberFormat="1" applyFont="1"/>
    <xf numFmtId="167" fontId="45" fillId="0" borderId="0" xfId="15" applyNumberFormat="1" applyFont="1" applyBorder="1"/>
    <xf numFmtId="167" fontId="45" fillId="0" borderId="2" xfId="15" applyNumberFormat="1" applyFont="1" applyBorder="1"/>
    <xf numFmtId="167" fontId="45" fillId="0" borderId="4" xfId="35" applyNumberFormat="1" applyBorder="1"/>
    <xf numFmtId="9" fontId="45" fillId="0" borderId="4" xfId="35" applyNumberFormat="1" applyBorder="1"/>
    <xf numFmtId="167" fontId="45" fillId="0" borderId="2" xfId="35" applyNumberFormat="1" applyFill="1" applyBorder="1"/>
    <xf numFmtId="167" fontId="45" fillId="0" borderId="0" xfId="35" applyNumberFormat="1" applyFill="1"/>
    <xf numFmtId="167" fontId="45" fillId="0" borderId="0" xfId="35" applyNumberFormat="1" applyFill="1" applyBorder="1"/>
    <xf numFmtId="167" fontId="45" fillId="0" borderId="4" xfId="35" applyNumberFormat="1" applyFill="1" applyBorder="1"/>
    <xf numFmtId="41" fontId="45" fillId="0" borderId="0" xfId="35" applyNumberFormat="1" applyBorder="1"/>
    <xf numFmtId="41" fontId="45" fillId="0" borderId="0" xfId="35" applyNumberFormat="1"/>
    <xf numFmtId="41" fontId="45" fillId="0" borderId="0" xfId="35" applyNumberFormat="1" applyFill="1" applyBorder="1"/>
    <xf numFmtId="42" fontId="45" fillId="0" borderId="0" xfId="15" applyNumberFormat="1" applyFont="1" applyBorder="1"/>
    <xf numFmtId="42" fontId="45" fillId="0" borderId="0" xfId="35" applyNumberFormat="1" applyBorder="1"/>
    <xf numFmtId="0" fontId="45" fillId="0" borderId="0" xfId="35"/>
    <xf numFmtId="0" fontId="48" fillId="0" borderId="0" xfId="35" applyFont="1" applyAlignment="1">
      <alignment horizontal="center"/>
    </xf>
    <xf numFmtId="43" fontId="45" fillId="0" borderId="0" xfId="35" applyNumberFormat="1" applyBorder="1"/>
    <xf numFmtId="43" fontId="45" fillId="0" borderId="0" xfId="35" applyNumberFormat="1"/>
    <xf numFmtId="44" fontId="45" fillId="0" borderId="5" xfId="35" applyNumberFormat="1" applyBorder="1"/>
    <xf numFmtId="44" fontId="45" fillId="0" borderId="12" xfId="35" applyNumberFormat="1" applyBorder="1"/>
    <xf numFmtId="43" fontId="2" fillId="0" borderId="0" xfId="35" applyNumberFormat="1" applyFont="1"/>
    <xf numFmtId="43" fontId="47" fillId="0" borderId="0" xfId="35" applyNumberFormat="1" applyFont="1" applyAlignment="1">
      <alignment horizontal="center"/>
    </xf>
    <xf numFmtId="43" fontId="47" fillId="0" borderId="11" xfId="35" applyNumberFormat="1" applyFont="1" applyBorder="1" applyAlignment="1">
      <alignment horizontal="center"/>
    </xf>
    <xf numFmtId="43" fontId="47" fillId="0" borderId="0" xfId="35" applyNumberFormat="1" applyFont="1"/>
    <xf numFmtId="44" fontId="45" fillId="0" borderId="9" xfId="35" applyNumberFormat="1" applyBorder="1"/>
    <xf numFmtId="43" fontId="45" fillId="4" borderId="0" xfId="35" applyNumberFormat="1" applyFill="1"/>
    <xf numFmtId="44" fontId="45" fillId="0" borderId="0" xfId="15" applyFont="1"/>
    <xf numFmtId="44" fontId="45" fillId="0" borderId="0" xfId="15" applyFont="1" applyBorder="1"/>
    <xf numFmtId="44" fontId="45" fillId="4" borderId="0" xfId="15" applyFont="1" applyFill="1"/>
    <xf numFmtId="42" fontId="2" fillId="4" borderId="0" xfId="2" applyNumberFormat="1" applyFont="1" applyFill="1" applyAlignment="1">
      <alignment horizontal="right"/>
    </xf>
    <xf numFmtId="42" fontId="2" fillId="0" borderId="0" xfId="2" applyNumberFormat="1" applyFont="1" applyBorder="1" applyAlignment="1">
      <alignment horizontal="right"/>
    </xf>
    <xf numFmtId="42" fontId="2" fillId="0" borderId="0" xfId="2" applyNumberFormat="1" applyFont="1" applyAlignment="1">
      <alignment horizontal="center"/>
    </xf>
    <xf numFmtId="42" fontId="2" fillId="0" borderId="0" xfId="2" applyNumberFormat="1" applyFont="1"/>
    <xf numFmtId="42" fontId="2" fillId="0" borderId="4" xfId="2" applyNumberFormat="1" applyFont="1" applyBorder="1" applyAlignment="1">
      <alignment horizontal="right"/>
    </xf>
    <xf numFmtId="42" fontId="47" fillId="0" borderId="4" xfId="2" applyNumberFormat="1" applyFont="1" applyBorder="1"/>
    <xf numFmtId="42" fontId="2" fillId="0" borderId="9" xfId="2" applyNumberFormat="1" applyFont="1" applyFill="1" applyBorder="1" applyAlignment="1">
      <alignment horizontal="right"/>
    </xf>
    <xf numFmtId="42" fontId="2" fillId="0" borderId="0" xfId="2" applyNumberFormat="1" applyFont="1" applyFill="1" applyBorder="1" applyAlignment="1">
      <alignment horizontal="right"/>
    </xf>
    <xf numFmtId="42" fontId="2" fillId="0" borderId="0" xfId="2" applyNumberFormat="1" applyFont="1" applyFill="1" applyAlignment="1">
      <alignment horizontal="right"/>
    </xf>
    <xf numFmtId="42" fontId="47" fillId="0" borderId="4" xfId="2" applyNumberFormat="1" applyFont="1" applyBorder="1" applyAlignment="1">
      <alignment horizontal="right"/>
    </xf>
    <xf numFmtId="43" fontId="6" fillId="0" borderId="0" xfId="25" applyFont="1" applyFill="1" applyBorder="1" applyAlignment="1">
      <alignment horizontal="center"/>
    </xf>
    <xf numFmtId="43" fontId="6" fillId="0" borderId="4" xfId="25" applyFont="1" applyFill="1" applyBorder="1" applyAlignment="1">
      <alignment horizontal="center" wrapText="1"/>
    </xf>
    <xf numFmtId="42" fontId="6" fillId="0" borderId="0" xfId="25" applyNumberFormat="1" applyFont="1" applyFill="1"/>
    <xf numFmtId="42" fontId="6" fillId="0" borderId="0" xfId="32" applyNumberFormat="1" applyFont="1" applyFill="1"/>
    <xf numFmtId="41" fontId="6" fillId="0" borderId="11" xfId="25" applyNumberFormat="1" applyFont="1" applyFill="1" applyBorder="1"/>
    <xf numFmtId="41" fontId="6" fillId="0" borderId="11" xfId="25" quotePrefix="1" applyNumberFormat="1" applyFont="1" applyFill="1" applyBorder="1"/>
    <xf numFmtId="41" fontId="6" fillId="0" borderId="11" xfId="32" applyNumberFormat="1" applyFont="1" applyFill="1" applyBorder="1"/>
    <xf numFmtId="42" fontId="8" fillId="0" borderId="0" xfId="32" applyNumberFormat="1" applyFont="1" applyFill="1"/>
    <xf numFmtId="165" fontId="6" fillId="0" borderId="11" xfId="25" applyNumberFormat="1" applyFont="1" applyFill="1" applyBorder="1"/>
    <xf numFmtId="41" fontId="9" fillId="0" borderId="0" xfId="32" applyNumberFormat="1" applyFont="1" applyFill="1" applyBorder="1"/>
    <xf numFmtId="42" fontId="8" fillId="0" borderId="0" xfId="32" applyNumberFormat="1" applyFont="1" applyFill="1" applyBorder="1"/>
    <xf numFmtId="42" fontId="8" fillId="4" borderId="0" xfId="32" applyNumberFormat="1" applyFont="1" applyFill="1" applyBorder="1"/>
    <xf numFmtId="42" fontId="6" fillId="0" borderId="0" xfId="25" applyNumberFormat="1" applyFont="1" applyFill="1" applyBorder="1"/>
    <xf numFmtId="41" fontId="6" fillId="0" borderId="0" xfId="32" applyNumberFormat="1" applyFont="1" applyFill="1" applyBorder="1"/>
    <xf numFmtId="41" fontId="6" fillId="0" borderId="0" xfId="32" applyNumberFormat="1" applyFont="1" applyFill="1"/>
    <xf numFmtId="41" fontId="6" fillId="0" borderId="0" xfId="25" applyNumberFormat="1" applyFont="1" applyFill="1"/>
    <xf numFmtId="42" fontId="6" fillId="0" borderId="9" xfId="32" applyNumberFormat="1" applyFont="1" applyFill="1" applyBorder="1"/>
    <xf numFmtId="42" fontId="8" fillId="0" borderId="4" xfId="32" applyNumberFormat="1" applyFont="1" applyFill="1" applyBorder="1"/>
    <xf numFmtId="167" fontId="6" fillId="0" borderId="7" xfId="32" applyNumberFormat="1" applyFont="1" applyFill="1" applyBorder="1"/>
    <xf numFmtId="41" fontId="6" fillId="0" borderId="8" xfId="32" applyNumberFormat="1" applyFont="1" applyFill="1" applyBorder="1"/>
    <xf numFmtId="37" fontId="6" fillId="0" borderId="0" xfId="25" applyNumberFormat="1" applyFont="1" applyFill="1" applyBorder="1" applyAlignment="1">
      <alignment horizontal="center" vertical="center"/>
    </xf>
    <xf numFmtId="37" fontId="6" fillId="0" borderId="0" xfId="25" applyNumberFormat="1" applyFont="1" applyFill="1" applyBorder="1" applyAlignment="1">
      <alignment horizontal="center"/>
    </xf>
    <xf numFmtId="37" fontId="6" fillId="0" borderId="7" xfId="25" applyNumberFormat="1" applyFont="1" applyFill="1" applyBorder="1" applyAlignment="1">
      <alignment horizontal="center"/>
    </xf>
    <xf numFmtId="167" fontId="6" fillId="4" borderId="7" xfId="32" applyNumberFormat="1" applyFont="1" applyFill="1" applyBorder="1"/>
    <xf numFmtId="43" fontId="7" fillId="0" borderId="0" xfId="25" applyFont="1"/>
    <xf numFmtId="44" fontId="6" fillId="0" borderId="7" xfId="32" applyNumberFormat="1" applyFont="1" applyFill="1" applyBorder="1"/>
    <xf numFmtId="44" fontId="6" fillId="0" borderId="7" xfId="32" applyFont="1" applyFill="1" applyBorder="1"/>
    <xf numFmtId="169" fontId="6" fillId="0" borderId="7" xfId="1" applyNumberFormat="1" applyFont="1" applyFill="1" applyBorder="1"/>
    <xf numFmtId="165" fontId="6" fillId="0" borderId="0" xfId="25" applyNumberFormat="1" applyFont="1" applyFill="1" applyBorder="1"/>
    <xf numFmtId="165" fontId="6" fillId="0" borderId="7" xfId="25" applyNumberFormat="1" applyFont="1" applyFill="1" applyBorder="1"/>
    <xf numFmtId="0" fontId="5" fillId="0" borderId="4" xfId="7" applyFont="1" applyFill="1" applyBorder="1" applyAlignment="1">
      <alignment horizontal="center"/>
    </xf>
    <xf numFmtId="0" fontId="14" fillId="2" borderId="6" xfId="7" applyFont="1" applyFill="1" applyBorder="1" applyAlignment="1">
      <alignment horizontal="center"/>
    </xf>
    <xf numFmtId="0" fontId="15" fillId="2" borderId="0" xfId="7" applyFont="1" applyFill="1" applyBorder="1" applyAlignment="1">
      <alignment horizontal="center"/>
    </xf>
    <xf numFmtId="0" fontId="15" fillId="2" borderId="7" xfId="7" applyFont="1" applyFill="1" applyBorder="1" applyAlignment="1">
      <alignment horizontal="center"/>
    </xf>
    <xf numFmtId="0" fontId="15" fillId="2" borderId="6" xfId="7" applyFont="1" applyFill="1" applyBorder="1" applyAlignment="1">
      <alignment horizontal="center"/>
    </xf>
    <xf numFmtId="0" fontId="5" fillId="0" borderId="4" xfId="20" applyFont="1" applyFill="1" applyBorder="1" applyAlignment="1">
      <alignment horizontal="center"/>
    </xf>
    <xf numFmtId="0" fontId="14" fillId="0" borderId="10" xfId="20" applyFont="1" applyFill="1" applyBorder="1" applyAlignment="1">
      <alignment horizontal="center"/>
    </xf>
    <xf numFmtId="0" fontId="15" fillId="0" borderId="0" xfId="20" applyFont="1" applyFill="1" applyBorder="1" applyAlignment="1">
      <alignment horizontal="center"/>
    </xf>
    <xf numFmtId="0" fontId="15" fillId="0" borderId="7" xfId="20" applyFont="1" applyFill="1" applyBorder="1" applyAlignment="1">
      <alignment horizontal="center"/>
    </xf>
    <xf numFmtId="0" fontId="15" fillId="0" borderId="10" xfId="2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14" fillId="0" borderId="10" xfId="0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0" fontId="14" fillId="0" borderId="7" xfId="0" applyFont="1" applyFill="1" applyBorder="1" applyAlignment="1">
      <alignment horizontal="center"/>
    </xf>
    <xf numFmtId="0" fontId="15" fillId="0" borderId="10" xfId="0" applyFont="1" applyFill="1" applyBorder="1" applyAlignment="1">
      <alignment horizontal="center"/>
    </xf>
    <xf numFmtId="0" fontId="15" fillId="0" borderId="0" xfId="0" applyFont="1" applyFill="1" applyBorder="1" applyAlignment="1">
      <alignment horizontal="center"/>
    </xf>
    <xf numFmtId="0" fontId="15" fillId="0" borderId="7" xfId="0" applyFont="1" applyFill="1" applyBorder="1" applyAlignment="1">
      <alignment horizontal="center"/>
    </xf>
    <xf numFmtId="37" fontId="0" fillId="0" borderId="2" xfId="32" applyNumberFormat="1" applyFont="1" applyBorder="1" applyAlignment="1">
      <alignment horizontal="center"/>
    </xf>
    <xf numFmtId="8" fontId="0" fillId="0" borderId="2" xfId="32" applyNumberFormat="1" applyFont="1" applyBorder="1" applyAlignment="1">
      <alignment horizontal="center"/>
    </xf>
    <xf numFmtId="44" fontId="0" fillId="0" borderId="2" xfId="32" applyFont="1" applyBorder="1" applyAlignment="1">
      <alignment horizontal="center"/>
    </xf>
    <xf numFmtId="37" fontId="0" fillId="0" borderId="0" xfId="32" applyNumberFormat="1" applyFont="1" applyAlignment="1">
      <alignment horizontal="center"/>
    </xf>
    <xf numFmtId="49" fontId="0" fillId="0" borderId="0" xfId="1" applyNumberFormat="1" applyFont="1" applyAlignment="1">
      <alignment horizontal="center"/>
    </xf>
    <xf numFmtId="0" fontId="0" fillId="5" borderId="0" xfId="0" applyFill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49" fontId="0" fillId="0" borderId="2" xfId="1" applyNumberFormat="1" applyFont="1" applyBorder="1" applyAlignment="1">
      <alignment horizontal="center"/>
    </xf>
    <xf numFmtId="49" fontId="0" fillId="0" borderId="0" xfId="1" applyNumberFormat="1" applyFont="1" applyBorder="1" applyAlignment="1">
      <alignment horizont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0" xfId="0" applyBorder="1" applyAlignment="1">
      <alignment horizontal="left" vertical="center" wrapText="1"/>
    </xf>
    <xf numFmtId="0" fontId="0" fillId="0" borderId="0" xfId="0" applyAlignment="1">
      <alignment horizontal="center"/>
    </xf>
    <xf numFmtId="37" fontId="0" fillId="0" borderId="1" xfId="32" applyNumberFormat="1" applyFont="1" applyBorder="1" applyAlignment="1">
      <alignment horizontal="center"/>
    </xf>
  </cellXfs>
  <cellStyles count="68">
    <cellStyle name="Centered Heading" xfId="5" xr:uid="{00000000-0005-0000-0000-000000000000}"/>
    <cellStyle name="Comma" xfId="25" builtinId="3"/>
    <cellStyle name="Comma 11" xfId="9" xr:uid="{00000000-0005-0000-0000-000002000000}"/>
    <cellStyle name="Comma 11 2" xfId="56" xr:uid="{00000000-0005-0000-0000-000002000000}"/>
    <cellStyle name="Comma 2" xfId="3" xr:uid="{00000000-0005-0000-0000-000003000000}"/>
    <cellStyle name="Comma 2 2" xfId="39" xr:uid="{00000000-0005-0000-0000-000002000000}"/>
    <cellStyle name="Comma 2 2 2" xfId="43" xr:uid="{00000000-0005-0000-0000-000003000000}"/>
    <cellStyle name="Comma 2 2 2 2" xfId="52" xr:uid="{00000000-0005-0000-0000-000003000000}"/>
    <cellStyle name="Comma 2 2 3" xfId="49" xr:uid="{00000000-0005-0000-0000-000002000000}"/>
    <cellStyle name="Comma 2 3" xfId="41" xr:uid="{00000000-0005-0000-0000-000004000000}"/>
    <cellStyle name="Comma 2 3 2" xfId="51" xr:uid="{00000000-0005-0000-0000-000004000000}"/>
    <cellStyle name="Comma 2 4" xfId="37" xr:uid="{00000000-0005-0000-0000-000001000000}"/>
    <cellStyle name="Comma 3" xfId="14" xr:uid="{00000000-0005-0000-0000-000004000000}"/>
    <cellStyle name="Comma 3 2" xfId="45" xr:uid="{00000000-0005-0000-0000-000005000000}"/>
    <cellStyle name="Comma 4" xfId="21" xr:uid="{00000000-0005-0000-0000-000005000000}"/>
    <cellStyle name="Comma 4 2" xfId="59" xr:uid="{00000000-0005-0000-0000-000005000000}"/>
    <cellStyle name="Comma 5" xfId="53" xr:uid="{00000000-0005-0000-0000-000062000000}"/>
    <cellStyle name="Comma 6" xfId="8" xr:uid="{00000000-0005-0000-0000-000006000000}"/>
    <cellStyle name="Currency" xfId="32" builtinId="4"/>
    <cellStyle name="Currency 2" xfId="15" xr:uid="{00000000-0005-0000-0000-000008000000}"/>
    <cellStyle name="Currency 3" xfId="16" xr:uid="{00000000-0005-0000-0000-000009000000}"/>
    <cellStyle name="Currency 3 2" xfId="13" xr:uid="{00000000-0005-0000-0000-00000A000000}"/>
    <cellStyle name="Currency 4" xfId="23" xr:uid="{00000000-0005-0000-0000-00000B000000}"/>
    <cellStyle name="Currency 4 2" xfId="61" xr:uid="{00000000-0005-0000-0000-00000B000000}"/>
    <cellStyle name="Currency 5" xfId="47" xr:uid="{00000000-0005-0000-0000-00005C000000}"/>
    <cellStyle name="Currency 6" xfId="12" xr:uid="{00000000-0005-0000-0000-00000C000000}"/>
    <cellStyle name="Currency 9" xfId="10" xr:uid="{00000000-0005-0000-0000-00000D000000}"/>
    <cellStyle name="Currency 9 2" xfId="54" xr:uid="{00000000-0005-0000-0000-00000D000000}"/>
    <cellStyle name="Heading No Underline" xfId="6" xr:uid="{00000000-0005-0000-0000-00000E000000}"/>
    <cellStyle name="Heading With Underline" xfId="4" xr:uid="{00000000-0005-0000-0000-00000F000000}"/>
    <cellStyle name="Heading With Underline 2" xfId="29" xr:uid="{00000000-0005-0000-0000-000010000000}"/>
    <cellStyle name="Hyperlink 2" xfId="34" xr:uid="{00000000-0005-0000-0000-000012000000}"/>
    <cellStyle name="Hyperlink 3" xfId="67" xr:uid="{00000000-0005-0000-0000-000068000000}"/>
    <cellStyle name="Normal" xfId="0" builtinId="0"/>
    <cellStyle name="Normal 10" xfId="35" xr:uid="{00000000-0005-0000-0000-000055000000}"/>
    <cellStyle name="Normal 2" xfId="2" xr:uid="{00000000-0005-0000-0000-000014000000}"/>
    <cellStyle name="Normal 2 2" xfId="26" xr:uid="{00000000-0005-0000-0000-000015000000}"/>
    <cellStyle name="Normal 2 2 2" xfId="28" xr:uid="{00000000-0005-0000-0000-000016000000}"/>
    <cellStyle name="Normal 2 2 2 2" xfId="42" xr:uid="{00000000-0005-0000-0000-00000C000000}"/>
    <cellStyle name="Normal 2 2 3" xfId="38" xr:uid="{00000000-0005-0000-0000-00000B000000}"/>
    <cellStyle name="Normal 2 3" xfId="40" xr:uid="{00000000-0005-0000-0000-00000D000000}"/>
    <cellStyle name="Normal 2 3 2" xfId="50" xr:uid="{00000000-0005-0000-0000-00000B000000}"/>
    <cellStyle name="Normal 2 4" xfId="36" xr:uid="{00000000-0005-0000-0000-00000A000000}"/>
    <cellStyle name="Normal 3" xfId="7" xr:uid="{00000000-0005-0000-0000-000017000000}"/>
    <cellStyle name="Normal 3 2" xfId="44" xr:uid="{00000000-0005-0000-0000-00000E000000}"/>
    <cellStyle name="Normal 3 3" xfId="55" xr:uid="{00000000-0005-0000-0000-000017000000}"/>
    <cellStyle name="Normal 4" xfId="20" xr:uid="{00000000-0005-0000-0000-000018000000}"/>
    <cellStyle name="Normal 4 2" xfId="48" xr:uid="{00000000-0005-0000-0000-000041000000}"/>
    <cellStyle name="Normal 5" xfId="24" xr:uid="{00000000-0005-0000-0000-000019000000}"/>
    <cellStyle name="Normal 5 2" xfId="62" xr:uid="{00000000-0005-0000-0000-000019000000}"/>
    <cellStyle name="Normal 6" xfId="27" xr:uid="{00000000-0005-0000-0000-00001A000000}"/>
    <cellStyle name="Normal 6 2" xfId="63" xr:uid="{00000000-0005-0000-0000-00001A000000}"/>
    <cellStyle name="Normal 7" xfId="30" xr:uid="{00000000-0005-0000-0000-00001B000000}"/>
    <cellStyle name="Normal 7 2" xfId="64" xr:uid="{00000000-0005-0000-0000-00001B000000}"/>
    <cellStyle name="Normal 8" xfId="31" xr:uid="{00000000-0005-0000-0000-00001C000000}"/>
    <cellStyle name="Normal 8 2" xfId="65" xr:uid="{00000000-0005-0000-0000-00001C000000}"/>
    <cellStyle name="Normal 9" xfId="33" xr:uid="{00000000-0005-0000-0000-00001D000000}"/>
    <cellStyle name="Normal 9 2" xfId="66" xr:uid="{00000000-0005-0000-0000-00001D000000}"/>
    <cellStyle name="Percent" xfId="1" builtinId="5"/>
    <cellStyle name="Percent 2" xfId="18" xr:uid="{00000000-0005-0000-0000-00001F000000}"/>
    <cellStyle name="Percent 2 2" xfId="46" xr:uid="{00000000-0005-0000-0000-000010000000}"/>
    <cellStyle name="Percent 3" xfId="19" xr:uid="{00000000-0005-0000-0000-000020000000}"/>
    <cellStyle name="Percent 4" xfId="17" xr:uid="{00000000-0005-0000-0000-000021000000}"/>
    <cellStyle name="Percent 5" xfId="22" xr:uid="{00000000-0005-0000-0000-000022000000}"/>
    <cellStyle name="Percent 5 2" xfId="60" xr:uid="{00000000-0005-0000-0000-000022000000}"/>
    <cellStyle name="Percent 6" xfId="58" xr:uid="{00000000-0005-0000-0000-000063000000}"/>
    <cellStyle name="Percent 7" xfId="11" xr:uid="{00000000-0005-0000-0000-000023000000}"/>
    <cellStyle name="Percent 7 2" xfId="57" xr:uid="{00000000-0005-0000-0000-00002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esentations/CommMtg/OY2015/CM_3-17-15/Financials%203_17_1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Accounting/Fin.Reports/Financials%20OY2026/APA%20Financial%20Reporter%20Files/Rate%20Check%202026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PowerScheduling/2026/Power%20Financials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teCheck"/>
      <sheetName val="Rate Check"/>
      <sheetName val="Month"/>
      <sheetName val="YTD"/>
      <sheetName val="Rate"/>
      <sheetName val="A&amp;G"/>
      <sheetName val="Interest Income"/>
      <sheetName val="APA Income Statement"/>
      <sheetName val="Balance 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ctober"/>
      <sheetName val="Oct"/>
      <sheetName val="Nov"/>
      <sheetName val="Dec"/>
      <sheetName val="Jan"/>
      <sheetName val="Feb"/>
      <sheetName val="Mar"/>
      <sheetName val="Apr"/>
      <sheetName val="May"/>
      <sheetName val="Jun"/>
      <sheetName val="Jul"/>
      <sheetName val="Aug"/>
      <sheetName val="Sep"/>
      <sheetName val="Documentation"/>
    </sheetNames>
    <sheetDataSet>
      <sheetData sheetId="0" refreshError="1"/>
      <sheetData sheetId="1" refreshError="1"/>
      <sheetData sheetId="2" refreshError="1"/>
      <sheetData sheetId="3">
        <row r="3">
          <cell r="J3" t="str">
            <v>Ending 9/30/26</v>
          </cell>
        </row>
      </sheetData>
      <sheetData sheetId="4" refreshError="1"/>
      <sheetData sheetId="5" refreshError="1"/>
      <sheetData sheetId="6">
        <row r="3">
          <cell r="G3">
            <v>46082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ergy"/>
      <sheetName val="Capacity"/>
      <sheetName val="A&amp;GE"/>
      <sheetName val="Debt Service"/>
      <sheetName val="Sales"/>
      <sheetName val="Purchased Power"/>
      <sheetName val="Budget Summary"/>
      <sheetName val="Actuals Summary"/>
    </sheetNames>
    <sheetDataSet>
      <sheetData sheetId="0">
        <row r="20">
          <cell r="C20">
            <v>35655</v>
          </cell>
          <cell r="D20">
            <v>30032</v>
          </cell>
          <cell r="E20">
            <v>19766</v>
          </cell>
          <cell r="F20">
            <v>28397</v>
          </cell>
          <cell r="G20">
            <v>36985</v>
          </cell>
          <cell r="H20">
            <v>60455</v>
          </cell>
          <cell r="I20">
            <v>88408</v>
          </cell>
          <cell r="O20">
            <v>562373</v>
          </cell>
        </row>
      </sheetData>
      <sheetData sheetId="1"/>
      <sheetData sheetId="2">
        <row r="17">
          <cell r="B17"/>
        </row>
      </sheetData>
      <sheetData sheetId="3">
        <row r="9">
          <cell r="B9"/>
        </row>
      </sheetData>
      <sheetData sheetId="4">
        <row r="19">
          <cell r="C19">
            <v>762275.26</v>
          </cell>
        </row>
      </sheetData>
      <sheetData sheetId="5">
        <row r="18">
          <cell r="B18"/>
        </row>
      </sheetData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..\..\..\..\PowerScheduling\2024\Power%20Financials%202024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S406"/>
  <sheetViews>
    <sheetView topLeftCell="A22" zoomScale="80" zoomScaleNormal="80" zoomScaleSheetLayoutView="50" zoomScalePageLayoutView="80" workbookViewId="0">
      <selection activeCell="W34" sqref="W34"/>
    </sheetView>
  </sheetViews>
  <sheetFormatPr defaultColWidth="5" defaultRowHeight="15.6"/>
  <cols>
    <col min="1" max="1" width="3" style="4" customWidth="1"/>
    <col min="2" max="2" width="3.5546875" style="4" customWidth="1"/>
    <col min="3" max="3" width="4.44140625" style="4" customWidth="1"/>
    <col min="4" max="4" width="13.44140625" style="4" customWidth="1"/>
    <col min="5" max="5" width="7.5546875" style="4" customWidth="1"/>
    <col min="6" max="6" width="9.44140625" style="4" customWidth="1"/>
    <col min="7" max="7" width="14.5546875" style="4" customWidth="1"/>
    <col min="8" max="8" width="4.44140625" style="4" customWidth="1"/>
    <col min="9" max="10" width="26.5546875" style="4" customWidth="1"/>
    <col min="11" max="11" width="21.5546875" style="4" bestFit="1" customWidth="1"/>
    <col min="12" max="12" width="23.5546875" style="4" customWidth="1"/>
    <col min="13" max="13" width="22.44140625" style="42" hidden="1" customWidth="1"/>
    <col min="14" max="14" width="17.44140625" style="4" customWidth="1"/>
    <col min="15" max="15" width="18.44140625" style="4" customWidth="1"/>
    <col min="16" max="16" width="16.5546875" style="4" customWidth="1"/>
    <col min="17" max="17" width="18.5546875" style="4" customWidth="1"/>
    <col min="18" max="21" width="5" style="4" customWidth="1"/>
    <col min="22" max="22" width="5.44140625" style="4" customWidth="1"/>
    <col min="23" max="23" width="4.5546875" style="4" customWidth="1"/>
    <col min="24" max="256" width="5" style="4"/>
    <col min="257" max="257" width="3" style="4" customWidth="1"/>
    <col min="258" max="258" width="3.5546875" style="4" customWidth="1"/>
    <col min="259" max="259" width="4.44140625" style="4" customWidth="1"/>
    <col min="260" max="260" width="13.44140625" style="4" customWidth="1"/>
    <col min="261" max="261" width="7.5546875" style="4" customWidth="1"/>
    <col min="262" max="262" width="9.44140625" style="4" customWidth="1"/>
    <col min="263" max="263" width="14.5546875" style="4" customWidth="1"/>
    <col min="264" max="264" width="4.44140625" style="4" customWidth="1"/>
    <col min="265" max="266" width="26.5546875" style="4" customWidth="1"/>
    <col min="267" max="267" width="21.5546875" style="4" bestFit="1" customWidth="1"/>
    <col min="268" max="268" width="23.5546875" style="4" customWidth="1"/>
    <col min="269" max="269" width="0" style="4" hidden="1" customWidth="1"/>
    <col min="270" max="270" width="17.44140625" style="4" customWidth="1"/>
    <col min="271" max="271" width="18.44140625" style="4" customWidth="1"/>
    <col min="272" max="272" width="16.5546875" style="4" customWidth="1"/>
    <col min="273" max="273" width="18.5546875" style="4" customWidth="1"/>
    <col min="274" max="277" width="5" style="4" customWidth="1"/>
    <col min="278" max="278" width="5.44140625" style="4" customWidth="1"/>
    <col min="279" max="279" width="4.5546875" style="4" customWidth="1"/>
    <col min="280" max="512" width="5" style="4"/>
    <col min="513" max="513" width="3" style="4" customWidth="1"/>
    <col min="514" max="514" width="3.5546875" style="4" customWidth="1"/>
    <col min="515" max="515" width="4.44140625" style="4" customWidth="1"/>
    <col min="516" max="516" width="13.44140625" style="4" customWidth="1"/>
    <col min="517" max="517" width="7.5546875" style="4" customWidth="1"/>
    <col min="518" max="518" width="9.44140625" style="4" customWidth="1"/>
    <col min="519" max="519" width="14.5546875" style="4" customWidth="1"/>
    <col min="520" max="520" width="4.44140625" style="4" customWidth="1"/>
    <col min="521" max="522" width="26.5546875" style="4" customWidth="1"/>
    <col min="523" max="523" width="21.5546875" style="4" bestFit="1" customWidth="1"/>
    <col min="524" max="524" width="23.5546875" style="4" customWidth="1"/>
    <col min="525" max="525" width="0" style="4" hidden="1" customWidth="1"/>
    <col min="526" max="526" width="17.44140625" style="4" customWidth="1"/>
    <col min="527" max="527" width="18.44140625" style="4" customWidth="1"/>
    <col min="528" max="528" width="16.5546875" style="4" customWidth="1"/>
    <col min="529" max="529" width="18.5546875" style="4" customWidth="1"/>
    <col min="530" max="533" width="5" style="4" customWidth="1"/>
    <col min="534" max="534" width="5.44140625" style="4" customWidth="1"/>
    <col min="535" max="535" width="4.5546875" style="4" customWidth="1"/>
    <col min="536" max="768" width="5" style="4"/>
    <col min="769" max="769" width="3" style="4" customWidth="1"/>
    <col min="770" max="770" width="3.5546875" style="4" customWidth="1"/>
    <col min="771" max="771" width="4.44140625" style="4" customWidth="1"/>
    <col min="772" max="772" width="13.44140625" style="4" customWidth="1"/>
    <col min="773" max="773" width="7.5546875" style="4" customWidth="1"/>
    <col min="774" max="774" width="9.44140625" style="4" customWidth="1"/>
    <col min="775" max="775" width="14.5546875" style="4" customWidth="1"/>
    <col min="776" max="776" width="4.44140625" style="4" customWidth="1"/>
    <col min="777" max="778" width="26.5546875" style="4" customWidth="1"/>
    <col min="779" max="779" width="21.5546875" style="4" bestFit="1" customWidth="1"/>
    <col min="780" max="780" width="23.5546875" style="4" customWidth="1"/>
    <col min="781" max="781" width="0" style="4" hidden="1" customWidth="1"/>
    <col min="782" max="782" width="17.44140625" style="4" customWidth="1"/>
    <col min="783" max="783" width="18.44140625" style="4" customWidth="1"/>
    <col min="784" max="784" width="16.5546875" style="4" customWidth="1"/>
    <col min="785" max="785" width="18.5546875" style="4" customWidth="1"/>
    <col min="786" max="789" width="5" style="4" customWidth="1"/>
    <col min="790" max="790" width="5.44140625" style="4" customWidth="1"/>
    <col min="791" max="791" width="4.5546875" style="4" customWidth="1"/>
    <col min="792" max="1024" width="5" style="4"/>
    <col min="1025" max="1025" width="3" style="4" customWidth="1"/>
    <col min="1026" max="1026" width="3.5546875" style="4" customWidth="1"/>
    <col min="1027" max="1027" width="4.44140625" style="4" customWidth="1"/>
    <col min="1028" max="1028" width="13.44140625" style="4" customWidth="1"/>
    <col min="1029" max="1029" width="7.5546875" style="4" customWidth="1"/>
    <col min="1030" max="1030" width="9.44140625" style="4" customWidth="1"/>
    <col min="1031" max="1031" width="14.5546875" style="4" customWidth="1"/>
    <col min="1032" max="1032" width="4.44140625" style="4" customWidth="1"/>
    <col min="1033" max="1034" width="26.5546875" style="4" customWidth="1"/>
    <col min="1035" max="1035" width="21.5546875" style="4" bestFit="1" customWidth="1"/>
    <col min="1036" max="1036" width="23.5546875" style="4" customWidth="1"/>
    <col min="1037" max="1037" width="0" style="4" hidden="1" customWidth="1"/>
    <col min="1038" max="1038" width="17.44140625" style="4" customWidth="1"/>
    <col min="1039" max="1039" width="18.44140625" style="4" customWidth="1"/>
    <col min="1040" max="1040" width="16.5546875" style="4" customWidth="1"/>
    <col min="1041" max="1041" width="18.5546875" style="4" customWidth="1"/>
    <col min="1042" max="1045" width="5" style="4" customWidth="1"/>
    <col min="1046" max="1046" width="5.44140625" style="4" customWidth="1"/>
    <col min="1047" max="1047" width="4.5546875" style="4" customWidth="1"/>
    <col min="1048" max="1280" width="5" style="4"/>
    <col min="1281" max="1281" width="3" style="4" customWidth="1"/>
    <col min="1282" max="1282" width="3.5546875" style="4" customWidth="1"/>
    <col min="1283" max="1283" width="4.44140625" style="4" customWidth="1"/>
    <col min="1284" max="1284" width="13.44140625" style="4" customWidth="1"/>
    <col min="1285" max="1285" width="7.5546875" style="4" customWidth="1"/>
    <col min="1286" max="1286" width="9.44140625" style="4" customWidth="1"/>
    <col min="1287" max="1287" width="14.5546875" style="4" customWidth="1"/>
    <col min="1288" max="1288" width="4.44140625" style="4" customWidth="1"/>
    <col min="1289" max="1290" width="26.5546875" style="4" customWidth="1"/>
    <col min="1291" max="1291" width="21.5546875" style="4" bestFit="1" customWidth="1"/>
    <col min="1292" max="1292" width="23.5546875" style="4" customWidth="1"/>
    <col min="1293" max="1293" width="0" style="4" hidden="1" customWidth="1"/>
    <col min="1294" max="1294" width="17.44140625" style="4" customWidth="1"/>
    <col min="1295" max="1295" width="18.44140625" style="4" customWidth="1"/>
    <col min="1296" max="1296" width="16.5546875" style="4" customWidth="1"/>
    <col min="1297" max="1297" width="18.5546875" style="4" customWidth="1"/>
    <col min="1298" max="1301" width="5" style="4" customWidth="1"/>
    <col min="1302" max="1302" width="5.44140625" style="4" customWidth="1"/>
    <col min="1303" max="1303" width="4.5546875" style="4" customWidth="1"/>
    <col min="1304" max="1536" width="5" style="4"/>
    <col min="1537" max="1537" width="3" style="4" customWidth="1"/>
    <col min="1538" max="1538" width="3.5546875" style="4" customWidth="1"/>
    <col min="1539" max="1539" width="4.44140625" style="4" customWidth="1"/>
    <col min="1540" max="1540" width="13.44140625" style="4" customWidth="1"/>
    <col min="1541" max="1541" width="7.5546875" style="4" customWidth="1"/>
    <col min="1542" max="1542" width="9.44140625" style="4" customWidth="1"/>
    <col min="1543" max="1543" width="14.5546875" style="4" customWidth="1"/>
    <col min="1544" max="1544" width="4.44140625" style="4" customWidth="1"/>
    <col min="1545" max="1546" width="26.5546875" style="4" customWidth="1"/>
    <col min="1547" max="1547" width="21.5546875" style="4" bestFit="1" customWidth="1"/>
    <col min="1548" max="1548" width="23.5546875" style="4" customWidth="1"/>
    <col min="1549" max="1549" width="0" style="4" hidden="1" customWidth="1"/>
    <col min="1550" max="1550" width="17.44140625" style="4" customWidth="1"/>
    <col min="1551" max="1551" width="18.44140625" style="4" customWidth="1"/>
    <col min="1552" max="1552" width="16.5546875" style="4" customWidth="1"/>
    <col min="1553" max="1553" width="18.5546875" style="4" customWidth="1"/>
    <col min="1554" max="1557" width="5" style="4" customWidth="1"/>
    <col min="1558" max="1558" width="5.44140625" style="4" customWidth="1"/>
    <col min="1559" max="1559" width="4.5546875" style="4" customWidth="1"/>
    <col min="1560" max="1792" width="5" style="4"/>
    <col min="1793" max="1793" width="3" style="4" customWidth="1"/>
    <col min="1794" max="1794" width="3.5546875" style="4" customWidth="1"/>
    <col min="1795" max="1795" width="4.44140625" style="4" customWidth="1"/>
    <col min="1796" max="1796" width="13.44140625" style="4" customWidth="1"/>
    <col min="1797" max="1797" width="7.5546875" style="4" customWidth="1"/>
    <col min="1798" max="1798" width="9.44140625" style="4" customWidth="1"/>
    <col min="1799" max="1799" width="14.5546875" style="4" customWidth="1"/>
    <col min="1800" max="1800" width="4.44140625" style="4" customWidth="1"/>
    <col min="1801" max="1802" width="26.5546875" style="4" customWidth="1"/>
    <col min="1803" max="1803" width="21.5546875" style="4" bestFit="1" customWidth="1"/>
    <col min="1804" max="1804" width="23.5546875" style="4" customWidth="1"/>
    <col min="1805" max="1805" width="0" style="4" hidden="1" customWidth="1"/>
    <col min="1806" max="1806" width="17.44140625" style="4" customWidth="1"/>
    <col min="1807" max="1807" width="18.44140625" style="4" customWidth="1"/>
    <col min="1808" max="1808" width="16.5546875" style="4" customWidth="1"/>
    <col min="1809" max="1809" width="18.5546875" style="4" customWidth="1"/>
    <col min="1810" max="1813" width="5" style="4" customWidth="1"/>
    <col min="1814" max="1814" width="5.44140625" style="4" customWidth="1"/>
    <col min="1815" max="1815" width="4.5546875" style="4" customWidth="1"/>
    <col min="1816" max="2048" width="5" style="4"/>
    <col min="2049" max="2049" width="3" style="4" customWidth="1"/>
    <col min="2050" max="2050" width="3.5546875" style="4" customWidth="1"/>
    <col min="2051" max="2051" width="4.44140625" style="4" customWidth="1"/>
    <col min="2052" max="2052" width="13.44140625" style="4" customWidth="1"/>
    <col min="2053" max="2053" width="7.5546875" style="4" customWidth="1"/>
    <col min="2054" max="2054" width="9.44140625" style="4" customWidth="1"/>
    <col min="2055" max="2055" width="14.5546875" style="4" customWidth="1"/>
    <col min="2056" max="2056" width="4.44140625" style="4" customWidth="1"/>
    <col min="2057" max="2058" width="26.5546875" style="4" customWidth="1"/>
    <col min="2059" max="2059" width="21.5546875" style="4" bestFit="1" customWidth="1"/>
    <col min="2060" max="2060" width="23.5546875" style="4" customWidth="1"/>
    <col min="2061" max="2061" width="0" style="4" hidden="1" customWidth="1"/>
    <col min="2062" max="2062" width="17.44140625" style="4" customWidth="1"/>
    <col min="2063" max="2063" width="18.44140625" style="4" customWidth="1"/>
    <col min="2064" max="2064" width="16.5546875" style="4" customWidth="1"/>
    <col min="2065" max="2065" width="18.5546875" style="4" customWidth="1"/>
    <col min="2066" max="2069" width="5" style="4" customWidth="1"/>
    <col min="2070" max="2070" width="5.44140625" style="4" customWidth="1"/>
    <col min="2071" max="2071" width="4.5546875" style="4" customWidth="1"/>
    <col min="2072" max="2304" width="5" style="4"/>
    <col min="2305" max="2305" width="3" style="4" customWidth="1"/>
    <col min="2306" max="2306" width="3.5546875" style="4" customWidth="1"/>
    <col min="2307" max="2307" width="4.44140625" style="4" customWidth="1"/>
    <col min="2308" max="2308" width="13.44140625" style="4" customWidth="1"/>
    <col min="2309" max="2309" width="7.5546875" style="4" customWidth="1"/>
    <col min="2310" max="2310" width="9.44140625" style="4" customWidth="1"/>
    <col min="2311" max="2311" width="14.5546875" style="4" customWidth="1"/>
    <col min="2312" max="2312" width="4.44140625" style="4" customWidth="1"/>
    <col min="2313" max="2314" width="26.5546875" style="4" customWidth="1"/>
    <col min="2315" max="2315" width="21.5546875" style="4" bestFit="1" customWidth="1"/>
    <col min="2316" max="2316" width="23.5546875" style="4" customWidth="1"/>
    <col min="2317" max="2317" width="0" style="4" hidden="1" customWidth="1"/>
    <col min="2318" max="2318" width="17.44140625" style="4" customWidth="1"/>
    <col min="2319" max="2319" width="18.44140625" style="4" customWidth="1"/>
    <col min="2320" max="2320" width="16.5546875" style="4" customWidth="1"/>
    <col min="2321" max="2321" width="18.5546875" style="4" customWidth="1"/>
    <col min="2322" max="2325" width="5" style="4" customWidth="1"/>
    <col min="2326" max="2326" width="5.44140625" style="4" customWidth="1"/>
    <col min="2327" max="2327" width="4.5546875" style="4" customWidth="1"/>
    <col min="2328" max="2560" width="5" style="4"/>
    <col min="2561" max="2561" width="3" style="4" customWidth="1"/>
    <col min="2562" max="2562" width="3.5546875" style="4" customWidth="1"/>
    <col min="2563" max="2563" width="4.44140625" style="4" customWidth="1"/>
    <col min="2564" max="2564" width="13.44140625" style="4" customWidth="1"/>
    <col min="2565" max="2565" width="7.5546875" style="4" customWidth="1"/>
    <col min="2566" max="2566" width="9.44140625" style="4" customWidth="1"/>
    <col min="2567" max="2567" width="14.5546875" style="4" customWidth="1"/>
    <col min="2568" max="2568" width="4.44140625" style="4" customWidth="1"/>
    <col min="2569" max="2570" width="26.5546875" style="4" customWidth="1"/>
    <col min="2571" max="2571" width="21.5546875" style="4" bestFit="1" customWidth="1"/>
    <col min="2572" max="2572" width="23.5546875" style="4" customWidth="1"/>
    <col min="2573" max="2573" width="0" style="4" hidden="1" customWidth="1"/>
    <col min="2574" max="2574" width="17.44140625" style="4" customWidth="1"/>
    <col min="2575" max="2575" width="18.44140625" style="4" customWidth="1"/>
    <col min="2576" max="2576" width="16.5546875" style="4" customWidth="1"/>
    <col min="2577" max="2577" width="18.5546875" style="4" customWidth="1"/>
    <col min="2578" max="2581" width="5" style="4" customWidth="1"/>
    <col min="2582" max="2582" width="5.44140625" style="4" customWidth="1"/>
    <col min="2583" max="2583" width="4.5546875" style="4" customWidth="1"/>
    <col min="2584" max="2816" width="5" style="4"/>
    <col min="2817" max="2817" width="3" style="4" customWidth="1"/>
    <col min="2818" max="2818" width="3.5546875" style="4" customWidth="1"/>
    <col min="2819" max="2819" width="4.44140625" style="4" customWidth="1"/>
    <col min="2820" max="2820" width="13.44140625" style="4" customWidth="1"/>
    <col min="2821" max="2821" width="7.5546875" style="4" customWidth="1"/>
    <col min="2822" max="2822" width="9.44140625" style="4" customWidth="1"/>
    <col min="2823" max="2823" width="14.5546875" style="4" customWidth="1"/>
    <col min="2824" max="2824" width="4.44140625" style="4" customWidth="1"/>
    <col min="2825" max="2826" width="26.5546875" style="4" customWidth="1"/>
    <col min="2827" max="2827" width="21.5546875" style="4" bestFit="1" customWidth="1"/>
    <col min="2828" max="2828" width="23.5546875" style="4" customWidth="1"/>
    <col min="2829" max="2829" width="0" style="4" hidden="1" customWidth="1"/>
    <col min="2830" max="2830" width="17.44140625" style="4" customWidth="1"/>
    <col min="2831" max="2831" width="18.44140625" style="4" customWidth="1"/>
    <col min="2832" max="2832" width="16.5546875" style="4" customWidth="1"/>
    <col min="2833" max="2833" width="18.5546875" style="4" customWidth="1"/>
    <col min="2834" max="2837" width="5" style="4" customWidth="1"/>
    <col min="2838" max="2838" width="5.44140625" style="4" customWidth="1"/>
    <col min="2839" max="2839" width="4.5546875" style="4" customWidth="1"/>
    <col min="2840" max="3072" width="5" style="4"/>
    <col min="3073" max="3073" width="3" style="4" customWidth="1"/>
    <col min="3074" max="3074" width="3.5546875" style="4" customWidth="1"/>
    <col min="3075" max="3075" width="4.44140625" style="4" customWidth="1"/>
    <col min="3076" max="3076" width="13.44140625" style="4" customWidth="1"/>
    <col min="3077" max="3077" width="7.5546875" style="4" customWidth="1"/>
    <col min="3078" max="3078" width="9.44140625" style="4" customWidth="1"/>
    <col min="3079" max="3079" width="14.5546875" style="4" customWidth="1"/>
    <col min="3080" max="3080" width="4.44140625" style="4" customWidth="1"/>
    <col min="3081" max="3082" width="26.5546875" style="4" customWidth="1"/>
    <col min="3083" max="3083" width="21.5546875" style="4" bestFit="1" customWidth="1"/>
    <col min="3084" max="3084" width="23.5546875" style="4" customWidth="1"/>
    <col min="3085" max="3085" width="0" style="4" hidden="1" customWidth="1"/>
    <col min="3086" max="3086" width="17.44140625" style="4" customWidth="1"/>
    <col min="3087" max="3087" width="18.44140625" style="4" customWidth="1"/>
    <col min="3088" max="3088" width="16.5546875" style="4" customWidth="1"/>
    <col min="3089" max="3089" width="18.5546875" style="4" customWidth="1"/>
    <col min="3090" max="3093" width="5" style="4" customWidth="1"/>
    <col min="3094" max="3094" width="5.44140625" style="4" customWidth="1"/>
    <col min="3095" max="3095" width="4.5546875" style="4" customWidth="1"/>
    <col min="3096" max="3328" width="5" style="4"/>
    <col min="3329" max="3329" width="3" style="4" customWidth="1"/>
    <col min="3330" max="3330" width="3.5546875" style="4" customWidth="1"/>
    <col min="3331" max="3331" width="4.44140625" style="4" customWidth="1"/>
    <col min="3332" max="3332" width="13.44140625" style="4" customWidth="1"/>
    <col min="3333" max="3333" width="7.5546875" style="4" customWidth="1"/>
    <col min="3334" max="3334" width="9.44140625" style="4" customWidth="1"/>
    <col min="3335" max="3335" width="14.5546875" style="4" customWidth="1"/>
    <col min="3336" max="3336" width="4.44140625" style="4" customWidth="1"/>
    <col min="3337" max="3338" width="26.5546875" style="4" customWidth="1"/>
    <col min="3339" max="3339" width="21.5546875" style="4" bestFit="1" customWidth="1"/>
    <col min="3340" max="3340" width="23.5546875" style="4" customWidth="1"/>
    <col min="3341" max="3341" width="0" style="4" hidden="1" customWidth="1"/>
    <col min="3342" max="3342" width="17.44140625" style="4" customWidth="1"/>
    <col min="3343" max="3343" width="18.44140625" style="4" customWidth="1"/>
    <col min="3344" max="3344" width="16.5546875" style="4" customWidth="1"/>
    <col min="3345" max="3345" width="18.5546875" style="4" customWidth="1"/>
    <col min="3346" max="3349" width="5" style="4" customWidth="1"/>
    <col min="3350" max="3350" width="5.44140625" style="4" customWidth="1"/>
    <col min="3351" max="3351" width="4.5546875" style="4" customWidth="1"/>
    <col min="3352" max="3584" width="5" style="4"/>
    <col min="3585" max="3585" width="3" style="4" customWidth="1"/>
    <col min="3586" max="3586" width="3.5546875" style="4" customWidth="1"/>
    <col min="3587" max="3587" width="4.44140625" style="4" customWidth="1"/>
    <col min="3588" max="3588" width="13.44140625" style="4" customWidth="1"/>
    <col min="3589" max="3589" width="7.5546875" style="4" customWidth="1"/>
    <col min="3590" max="3590" width="9.44140625" style="4" customWidth="1"/>
    <col min="3591" max="3591" width="14.5546875" style="4" customWidth="1"/>
    <col min="3592" max="3592" width="4.44140625" style="4" customWidth="1"/>
    <col min="3593" max="3594" width="26.5546875" style="4" customWidth="1"/>
    <col min="3595" max="3595" width="21.5546875" style="4" bestFit="1" customWidth="1"/>
    <col min="3596" max="3596" width="23.5546875" style="4" customWidth="1"/>
    <col min="3597" max="3597" width="0" style="4" hidden="1" customWidth="1"/>
    <col min="3598" max="3598" width="17.44140625" style="4" customWidth="1"/>
    <col min="3599" max="3599" width="18.44140625" style="4" customWidth="1"/>
    <col min="3600" max="3600" width="16.5546875" style="4" customWidth="1"/>
    <col min="3601" max="3601" width="18.5546875" style="4" customWidth="1"/>
    <col min="3602" max="3605" width="5" style="4" customWidth="1"/>
    <col min="3606" max="3606" width="5.44140625" style="4" customWidth="1"/>
    <col min="3607" max="3607" width="4.5546875" style="4" customWidth="1"/>
    <col min="3608" max="3840" width="5" style="4"/>
    <col min="3841" max="3841" width="3" style="4" customWidth="1"/>
    <col min="3842" max="3842" width="3.5546875" style="4" customWidth="1"/>
    <col min="3843" max="3843" width="4.44140625" style="4" customWidth="1"/>
    <col min="3844" max="3844" width="13.44140625" style="4" customWidth="1"/>
    <col min="3845" max="3845" width="7.5546875" style="4" customWidth="1"/>
    <col min="3846" max="3846" width="9.44140625" style="4" customWidth="1"/>
    <col min="3847" max="3847" width="14.5546875" style="4" customWidth="1"/>
    <col min="3848" max="3848" width="4.44140625" style="4" customWidth="1"/>
    <col min="3849" max="3850" width="26.5546875" style="4" customWidth="1"/>
    <col min="3851" max="3851" width="21.5546875" style="4" bestFit="1" customWidth="1"/>
    <col min="3852" max="3852" width="23.5546875" style="4" customWidth="1"/>
    <col min="3853" max="3853" width="0" style="4" hidden="1" customWidth="1"/>
    <col min="3854" max="3854" width="17.44140625" style="4" customWidth="1"/>
    <col min="3855" max="3855" width="18.44140625" style="4" customWidth="1"/>
    <col min="3856" max="3856" width="16.5546875" style="4" customWidth="1"/>
    <col min="3857" max="3857" width="18.5546875" style="4" customWidth="1"/>
    <col min="3858" max="3861" width="5" style="4" customWidth="1"/>
    <col min="3862" max="3862" width="5.44140625" style="4" customWidth="1"/>
    <col min="3863" max="3863" width="4.5546875" style="4" customWidth="1"/>
    <col min="3864" max="4096" width="5" style="4"/>
    <col min="4097" max="4097" width="3" style="4" customWidth="1"/>
    <col min="4098" max="4098" width="3.5546875" style="4" customWidth="1"/>
    <col min="4099" max="4099" width="4.44140625" style="4" customWidth="1"/>
    <col min="4100" max="4100" width="13.44140625" style="4" customWidth="1"/>
    <col min="4101" max="4101" width="7.5546875" style="4" customWidth="1"/>
    <col min="4102" max="4102" width="9.44140625" style="4" customWidth="1"/>
    <col min="4103" max="4103" width="14.5546875" style="4" customWidth="1"/>
    <col min="4104" max="4104" width="4.44140625" style="4" customWidth="1"/>
    <col min="4105" max="4106" width="26.5546875" style="4" customWidth="1"/>
    <col min="4107" max="4107" width="21.5546875" style="4" bestFit="1" customWidth="1"/>
    <col min="4108" max="4108" width="23.5546875" style="4" customWidth="1"/>
    <col min="4109" max="4109" width="0" style="4" hidden="1" customWidth="1"/>
    <col min="4110" max="4110" width="17.44140625" style="4" customWidth="1"/>
    <col min="4111" max="4111" width="18.44140625" style="4" customWidth="1"/>
    <col min="4112" max="4112" width="16.5546875" style="4" customWidth="1"/>
    <col min="4113" max="4113" width="18.5546875" style="4" customWidth="1"/>
    <col min="4114" max="4117" width="5" style="4" customWidth="1"/>
    <col min="4118" max="4118" width="5.44140625" style="4" customWidth="1"/>
    <col min="4119" max="4119" width="4.5546875" style="4" customWidth="1"/>
    <col min="4120" max="4352" width="5" style="4"/>
    <col min="4353" max="4353" width="3" style="4" customWidth="1"/>
    <col min="4354" max="4354" width="3.5546875" style="4" customWidth="1"/>
    <col min="4355" max="4355" width="4.44140625" style="4" customWidth="1"/>
    <col min="4356" max="4356" width="13.44140625" style="4" customWidth="1"/>
    <col min="4357" max="4357" width="7.5546875" style="4" customWidth="1"/>
    <col min="4358" max="4358" width="9.44140625" style="4" customWidth="1"/>
    <col min="4359" max="4359" width="14.5546875" style="4" customWidth="1"/>
    <col min="4360" max="4360" width="4.44140625" style="4" customWidth="1"/>
    <col min="4361" max="4362" width="26.5546875" style="4" customWidth="1"/>
    <col min="4363" max="4363" width="21.5546875" style="4" bestFit="1" customWidth="1"/>
    <col min="4364" max="4364" width="23.5546875" style="4" customWidth="1"/>
    <col min="4365" max="4365" width="0" style="4" hidden="1" customWidth="1"/>
    <col min="4366" max="4366" width="17.44140625" style="4" customWidth="1"/>
    <col min="4367" max="4367" width="18.44140625" style="4" customWidth="1"/>
    <col min="4368" max="4368" width="16.5546875" style="4" customWidth="1"/>
    <col min="4369" max="4369" width="18.5546875" style="4" customWidth="1"/>
    <col min="4370" max="4373" width="5" style="4" customWidth="1"/>
    <col min="4374" max="4374" width="5.44140625" style="4" customWidth="1"/>
    <col min="4375" max="4375" width="4.5546875" style="4" customWidth="1"/>
    <col min="4376" max="4608" width="5" style="4"/>
    <col min="4609" max="4609" width="3" style="4" customWidth="1"/>
    <col min="4610" max="4610" width="3.5546875" style="4" customWidth="1"/>
    <col min="4611" max="4611" width="4.44140625" style="4" customWidth="1"/>
    <col min="4612" max="4612" width="13.44140625" style="4" customWidth="1"/>
    <col min="4613" max="4613" width="7.5546875" style="4" customWidth="1"/>
    <col min="4614" max="4614" width="9.44140625" style="4" customWidth="1"/>
    <col min="4615" max="4615" width="14.5546875" style="4" customWidth="1"/>
    <col min="4616" max="4616" width="4.44140625" style="4" customWidth="1"/>
    <col min="4617" max="4618" width="26.5546875" style="4" customWidth="1"/>
    <col min="4619" max="4619" width="21.5546875" style="4" bestFit="1" customWidth="1"/>
    <col min="4620" max="4620" width="23.5546875" style="4" customWidth="1"/>
    <col min="4621" max="4621" width="0" style="4" hidden="1" customWidth="1"/>
    <col min="4622" max="4622" width="17.44140625" style="4" customWidth="1"/>
    <col min="4623" max="4623" width="18.44140625" style="4" customWidth="1"/>
    <col min="4624" max="4624" width="16.5546875" style="4" customWidth="1"/>
    <col min="4625" max="4625" width="18.5546875" style="4" customWidth="1"/>
    <col min="4626" max="4629" width="5" style="4" customWidth="1"/>
    <col min="4630" max="4630" width="5.44140625" style="4" customWidth="1"/>
    <col min="4631" max="4631" width="4.5546875" style="4" customWidth="1"/>
    <col min="4632" max="4864" width="5" style="4"/>
    <col min="4865" max="4865" width="3" style="4" customWidth="1"/>
    <col min="4866" max="4866" width="3.5546875" style="4" customWidth="1"/>
    <col min="4867" max="4867" width="4.44140625" style="4" customWidth="1"/>
    <col min="4868" max="4868" width="13.44140625" style="4" customWidth="1"/>
    <col min="4869" max="4869" width="7.5546875" style="4" customWidth="1"/>
    <col min="4870" max="4870" width="9.44140625" style="4" customWidth="1"/>
    <col min="4871" max="4871" width="14.5546875" style="4" customWidth="1"/>
    <col min="4872" max="4872" width="4.44140625" style="4" customWidth="1"/>
    <col min="4873" max="4874" width="26.5546875" style="4" customWidth="1"/>
    <col min="4875" max="4875" width="21.5546875" style="4" bestFit="1" customWidth="1"/>
    <col min="4876" max="4876" width="23.5546875" style="4" customWidth="1"/>
    <col min="4877" max="4877" width="0" style="4" hidden="1" customWidth="1"/>
    <col min="4878" max="4878" width="17.44140625" style="4" customWidth="1"/>
    <col min="4879" max="4879" width="18.44140625" style="4" customWidth="1"/>
    <col min="4880" max="4880" width="16.5546875" style="4" customWidth="1"/>
    <col min="4881" max="4881" width="18.5546875" style="4" customWidth="1"/>
    <col min="4882" max="4885" width="5" style="4" customWidth="1"/>
    <col min="4886" max="4886" width="5.44140625" style="4" customWidth="1"/>
    <col min="4887" max="4887" width="4.5546875" style="4" customWidth="1"/>
    <col min="4888" max="5120" width="5" style="4"/>
    <col min="5121" max="5121" width="3" style="4" customWidth="1"/>
    <col min="5122" max="5122" width="3.5546875" style="4" customWidth="1"/>
    <col min="5123" max="5123" width="4.44140625" style="4" customWidth="1"/>
    <col min="5124" max="5124" width="13.44140625" style="4" customWidth="1"/>
    <col min="5125" max="5125" width="7.5546875" style="4" customWidth="1"/>
    <col min="5126" max="5126" width="9.44140625" style="4" customWidth="1"/>
    <col min="5127" max="5127" width="14.5546875" style="4" customWidth="1"/>
    <col min="5128" max="5128" width="4.44140625" style="4" customWidth="1"/>
    <col min="5129" max="5130" width="26.5546875" style="4" customWidth="1"/>
    <col min="5131" max="5131" width="21.5546875" style="4" bestFit="1" customWidth="1"/>
    <col min="5132" max="5132" width="23.5546875" style="4" customWidth="1"/>
    <col min="5133" max="5133" width="0" style="4" hidden="1" customWidth="1"/>
    <col min="5134" max="5134" width="17.44140625" style="4" customWidth="1"/>
    <col min="5135" max="5135" width="18.44140625" style="4" customWidth="1"/>
    <col min="5136" max="5136" width="16.5546875" style="4" customWidth="1"/>
    <col min="5137" max="5137" width="18.5546875" style="4" customWidth="1"/>
    <col min="5138" max="5141" width="5" style="4" customWidth="1"/>
    <col min="5142" max="5142" width="5.44140625" style="4" customWidth="1"/>
    <col min="5143" max="5143" width="4.5546875" style="4" customWidth="1"/>
    <col min="5144" max="5376" width="5" style="4"/>
    <col min="5377" max="5377" width="3" style="4" customWidth="1"/>
    <col min="5378" max="5378" width="3.5546875" style="4" customWidth="1"/>
    <col min="5379" max="5379" width="4.44140625" style="4" customWidth="1"/>
    <col min="5380" max="5380" width="13.44140625" style="4" customWidth="1"/>
    <col min="5381" max="5381" width="7.5546875" style="4" customWidth="1"/>
    <col min="5382" max="5382" width="9.44140625" style="4" customWidth="1"/>
    <col min="5383" max="5383" width="14.5546875" style="4" customWidth="1"/>
    <col min="5384" max="5384" width="4.44140625" style="4" customWidth="1"/>
    <col min="5385" max="5386" width="26.5546875" style="4" customWidth="1"/>
    <col min="5387" max="5387" width="21.5546875" style="4" bestFit="1" customWidth="1"/>
    <col min="5388" max="5388" width="23.5546875" style="4" customWidth="1"/>
    <col min="5389" max="5389" width="0" style="4" hidden="1" customWidth="1"/>
    <col min="5390" max="5390" width="17.44140625" style="4" customWidth="1"/>
    <col min="5391" max="5391" width="18.44140625" style="4" customWidth="1"/>
    <col min="5392" max="5392" width="16.5546875" style="4" customWidth="1"/>
    <col min="5393" max="5393" width="18.5546875" style="4" customWidth="1"/>
    <col min="5394" max="5397" width="5" style="4" customWidth="1"/>
    <col min="5398" max="5398" width="5.44140625" style="4" customWidth="1"/>
    <col min="5399" max="5399" width="4.5546875" style="4" customWidth="1"/>
    <col min="5400" max="5632" width="5" style="4"/>
    <col min="5633" max="5633" width="3" style="4" customWidth="1"/>
    <col min="5634" max="5634" width="3.5546875" style="4" customWidth="1"/>
    <col min="5635" max="5635" width="4.44140625" style="4" customWidth="1"/>
    <col min="5636" max="5636" width="13.44140625" style="4" customWidth="1"/>
    <col min="5637" max="5637" width="7.5546875" style="4" customWidth="1"/>
    <col min="5638" max="5638" width="9.44140625" style="4" customWidth="1"/>
    <col min="5639" max="5639" width="14.5546875" style="4" customWidth="1"/>
    <col min="5640" max="5640" width="4.44140625" style="4" customWidth="1"/>
    <col min="5641" max="5642" width="26.5546875" style="4" customWidth="1"/>
    <col min="5643" max="5643" width="21.5546875" style="4" bestFit="1" customWidth="1"/>
    <col min="5644" max="5644" width="23.5546875" style="4" customWidth="1"/>
    <col min="5645" max="5645" width="0" style="4" hidden="1" customWidth="1"/>
    <col min="5646" max="5646" width="17.44140625" style="4" customWidth="1"/>
    <col min="5647" max="5647" width="18.44140625" style="4" customWidth="1"/>
    <col min="5648" max="5648" width="16.5546875" style="4" customWidth="1"/>
    <col min="5649" max="5649" width="18.5546875" style="4" customWidth="1"/>
    <col min="5650" max="5653" width="5" style="4" customWidth="1"/>
    <col min="5654" max="5654" width="5.44140625" style="4" customWidth="1"/>
    <col min="5655" max="5655" width="4.5546875" style="4" customWidth="1"/>
    <col min="5656" max="5888" width="5" style="4"/>
    <col min="5889" max="5889" width="3" style="4" customWidth="1"/>
    <col min="5890" max="5890" width="3.5546875" style="4" customWidth="1"/>
    <col min="5891" max="5891" width="4.44140625" style="4" customWidth="1"/>
    <col min="5892" max="5892" width="13.44140625" style="4" customWidth="1"/>
    <col min="5893" max="5893" width="7.5546875" style="4" customWidth="1"/>
    <col min="5894" max="5894" width="9.44140625" style="4" customWidth="1"/>
    <col min="5895" max="5895" width="14.5546875" style="4" customWidth="1"/>
    <col min="5896" max="5896" width="4.44140625" style="4" customWidth="1"/>
    <col min="5897" max="5898" width="26.5546875" style="4" customWidth="1"/>
    <col min="5899" max="5899" width="21.5546875" style="4" bestFit="1" customWidth="1"/>
    <col min="5900" max="5900" width="23.5546875" style="4" customWidth="1"/>
    <col min="5901" max="5901" width="0" style="4" hidden="1" customWidth="1"/>
    <col min="5902" max="5902" width="17.44140625" style="4" customWidth="1"/>
    <col min="5903" max="5903" width="18.44140625" style="4" customWidth="1"/>
    <col min="5904" max="5904" width="16.5546875" style="4" customWidth="1"/>
    <col min="5905" max="5905" width="18.5546875" style="4" customWidth="1"/>
    <col min="5906" max="5909" width="5" style="4" customWidth="1"/>
    <col min="5910" max="5910" width="5.44140625" style="4" customWidth="1"/>
    <col min="5911" max="5911" width="4.5546875" style="4" customWidth="1"/>
    <col min="5912" max="6144" width="5" style="4"/>
    <col min="6145" max="6145" width="3" style="4" customWidth="1"/>
    <col min="6146" max="6146" width="3.5546875" style="4" customWidth="1"/>
    <col min="6147" max="6147" width="4.44140625" style="4" customWidth="1"/>
    <col min="6148" max="6148" width="13.44140625" style="4" customWidth="1"/>
    <col min="6149" max="6149" width="7.5546875" style="4" customWidth="1"/>
    <col min="6150" max="6150" width="9.44140625" style="4" customWidth="1"/>
    <col min="6151" max="6151" width="14.5546875" style="4" customWidth="1"/>
    <col min="6152" max="6152" width="4.44140625" style="4" customWidth="1"/>
    <col min="6153" max="6154" width="26.5546875" style="4" customWidth="1"/>
    <col min="6155" max="6155" width="21.5546875" style="4" bestFit="1" customWidth="1"/>
    <col min="6156" max="6156" width="23.5546875" style="4" customWidth="1"/>
    <col min="6157" max="6157" width="0" style="4" hidden="1" customWidth="1"/>
    <col min="6158" max="6158" width="17.44140625" style="4" customWidth="1"/>
    <col min="6159" max="6159" width="18.44140625" style="4" customWidth="1"/>
    <col min="6160" max="6160" width="16.5546875" style="4" customWidth="1"/>
    <col min="6161" max="6161" width="18.5546875" style="4" customWidth="1"/>
    <col min="6162" max="6165" width="5" style="4" customWidth="1"/>
    <col min="6166" max="6166" width="5.44140625" style="4" customWidth="1"/>
    <col min="6167" max="6167" width="4.5546875" style="4" customWidth="1"/>
    <col min="6168" max="6400" width="5" style="4"/>
    <col min="6401" max="6401" width="3" style="4" customWidth="1"/>
    <col min="6402" max="6402" width="3.5546875" style="4" customWidth="1"/>
    <col min="6403" max="6403" width="4.44140625" style="4" customWidth="1"/>
    <col min="6404" max="6404" width="13.44140625" style="4" customWidth="1"/>
    <col min="6405" max="6405" width="7.5546875" style="4" customWidth="1"/>
    <col min="6406" max="6406" width="9.44140625" style="4" customWidth="1"/>
    <col min="6407" max="6407" width="14.5546875" style="4" customWidth="1"/>
    <col min="6408" max="6408" width="4.44140625" style="4" customWidth="1"/>
    <col min="6409" max="6410" width="26.5546875" style="4" customWidth="1"/>
    <col min="6411" max="6411" width="21.5546875" style="4" bestFit="1" customWidth="1"/>
    <col min="6412" max="6412" width="23.5546875" style="4" customWidth="1"/>
    <col min="6413" max="6413" width="0" style="4" hidden="1" customWidth="1"/>
    <col min="6414" max="6414" width="17.44140625" style="4" customWidth="1"/>
    <col min="6415" max="6415" width="18.44140625" style="4" customWidth="1"/>
    <col min="6416" max="6416" width="16.5546875" style="4" customWidth="1"/>
    <col min="6417" max="6417" width="18.5546875" style="4" customWidth="1"/>
    <col min="6418" max="6421" width="5" style="4" customWidth="1"/>
    <col min="6422" max="6422" width="5.44140625" style="4" customWidth="1"/>
    <col min="6423" max="6423" width="4.5546875" style="4" customWidth="1"/>
    <col min="6424" max="6656" width="5" style="4"/>
    <col min="6657" max="6657" width="3" style="4" customWidth="1"/>
    <col min="6658" max="6658" width="3.5546875" style="4" customWidth="1"/>
    <col min="6659" max="6659" width="4.44140625" style="4" customWidth="1"/>
    <col min="6660" max="6660" width="13.44140625" style="4" customWidth="1"/>
    <col min="6661" max="6661" width="7.5546875" style="4" customWidth="1"/>
    <col min="6662" max="6662" width="9.44140625" style="4" customWidth="1"/>
    <col min="6663" max="6663" width="14.5546875" style="4" customWidth="1"/>
    <col min="6664" max="6664" width="4.44140625" style="4" customWidth="1"/>
    <col min="6665" max="6666" width="26.5546875" style="4" customWidth="1"/>
    <col min="6667" max="6667" width="21.5546875" style="4" bestFit="1" customWidth="1"/>
    <col min="6668" max="6668" width="23.5546875" style="4" customWidth="1"/>
    <col min="6669" max="6669" width="0" style="4" hidden="1" customWidth="1"/>
    <col min="6670" max="6670" width="17.44140625" style="4" customWidth="1"/>
    <col min="6671" max="6671" width="18.44140625" style="4" customWidth="1"/>
    <col min="6672" max="6672" width="16.5546875" style="4" customWidth="1"/>
    <col min="6673" max="6673" width="18.5546875" style="4" customWidth="1"/>
    <col min="6674" max="6677" width="5" style="4" customWidth="1"/>
    <col min="6678" max="6678" width="5.44140625" style="4" customWidth="1"/>
    <col min="6679" max="6679" width="4.5546875" style="4" customWidth="1"/>
    <col min="6680" max="6912" width="5" style="4"/>
    <col min="6913" max="6913" width="3" style="4" customWidth="1"/>
    <col min="6914" max="6914" width="3.5546875" style="4" customWidth="1"/>
    <col min="6915" max="6915" width="4.44140625" style="4" customWidth="1"/>
    <col min="6916" max="6916" width="13.44140625" style="4" customWidth="1"/>
    <col min="6917" max="6917" width="7.5546875" style="4" customWidth="1"/>
    <col min="6918" max="6918" width="9.44140625" style="4" customWidth="1"/>
    <col min="6919" max="6919" width="14.5546875" style="4" customWidth="1"/>
    <col min="6920" max="6920" width="4.44140625" style="4" customWidth="1"/>
    <col min="6921" max="6922" width="26.5546875" style="4" customWidth="1"/>
    <col min="6923" max="6923" width="21.5546875" style="4" bestFit="1" customWidth="1"/>
    <col min="6924" max="6924" width="23.5546875" style="4" customWidth="1"/>
    <col min="6925" max="6925" width="0" style="4" hidden="1" customWidth="1"/>
    <col min="6926" max="6926" width="17.44140625" style="4" customWidth="1"/>
    <col min="6927" max="6927" width="18.44140625" style="4" customWidth="1"/>
    <col min="6928" max="6928" width="16.5546875" style="4" customWidth="1"/>
    <col min="6929" max="6929" width="18.5546875" style="4" customWidth="1"/>
    <col min="6930" max="6933" width="5" style="4" customWidth="1"/>
    <col min="6934" max="6934" width="5.44140625" style="4" customWidth="1"/>
    <col min="6935" max="6935" width="4.5546875" style="4" customWidth="1"/>
    <col min="6936" max="7168" width="5" style="4"/>
    <col min="7169" max="7169" width="3" style="4" customWidth="1"/>
    <col min="7170" max="7170" width="3.5546875" style="4" customWidth="1"/>
    <col min="7171" max="7171" width="4.44140625" style="4" customWidth="1"/>
    <col min="7172" max="7172" width="13.44140625" style="4" customWidth="1"/>
    <col min="7173" max="7173" width="7.5546875" style="4" customWidth="1"/>
    <col min="7174" max="7174" width="9.44140625" style="4" customWidth="1"/>
    <col min="7175" max="7175" width="14.5546875" style="4" customWidth="1"/>
    <col min="7176" max="7176" width="4.44140625" style="4" customWidth="1"/>
    <col min="7177" max="7178" width="26.5546875" style="4" customWidth="1"/>
    <col min="7179" max="7179" width="21.5546875" style="4" bestFit="1" customWidth="1"/>
    <col min="7180" max="7180" width="23.5546875" style="4" customWidth="1"/>
    <col min="7181" max="7181" width="0" style="4" hidden="1" customWidth="1"/>
    <col min="7182" max="7182" width="17.44140625" style="4" customWidth="1"/>
    <col min="7183" max="7183" width="18.44140625" style="4" customWidth="1"/>
    <col min="7184" max="7184" width="16.5546875" style="4" customWidth="1"/>
    <col min="7185" max="7185" width="18.5546875" style="4" customWidth="1"/>
    <col min="7186" max="7189" width="5" style="4" customWidth="1"/>
    <col min="7190" max="7190" width="5.44140625" style="4" customWidth="1"/>
    <col min="7191" max="7191" width="4.5546875" style="4" customWidth="1"/>
    <col min="7192" max="7424" width="5" style="4"/>
    <col min="7425" max="7425" width="3" style="4" customWidth="1"/>
    <col min="7426" max="7426" width="3.5546875" style="4" customWidth="1"/>
    <col min="7427" max="7427" width="4.44140625" style="4" customWidth="1"/>
    <col min="7428" max="7428" width="13.44140625" style="4" customWidth="1"/>
    <col min="7429" max="7429" width="7.5546875" style="4" customWidth="1"/>
    <col min="7430" max="7430" width="9.44140625" style="4" customWidth="1"/>
    <col min="7431" max="7431" width="14.5546875" style="4" customWidth="1"/>
    <col min="7432" max="7432" width="4.44140625" style="4" customWidth="1"/>
    <col min="7433" max="7434" width="26.5546875" style="4" customWidth="1"/>
    <col min="7435" max="7435" width="21.5546875" style="4" bestFit="1" customWidth="1"/>
    <col min="7436" max="7436" width="23.5546875" style="4" customWidth="1"/>
    <col min="7437" max="7437" width="0" style="4" hidden="1" customWidth="1"/>
    <col min="7438" max="7438" width="17.44140625" style="4" customWidth="1"/>
    <col min="7439" max="7439" width="18.44140625" style="4" customWidth="1"/>
    <col min="7440" max="7440" width="16.5546875" style="4" customWidth="1"/>
    <col min="7441" max="7441" width="18.5546875" style="4" customWidth="1"/>
    <col min="7442" max="7445" width="5" style="4" customWidth="1"/>
    <col min="7446" max="7446" width="5.44140625" style="4" customWidth="1"/>
    <col min="7447" max="7447" width="4.5546875" style="4" customWidth="1"/>
    <col min="7448" max="7680" width="5" style="4"/>
    <col min="7681" max="7681" width="3" style="4" customWidth="1"/>
    <col min="7682" max="7682" width="3.5546875" style="4" customWidth="1"/>
    <col min="7683" max="7683" width="4.44140625" style="4" customWidth="1"/>
    <col min="7684" max="7684" width="13.44140625" style="4" customWidth="1"/>
    <col min="7685" max="7685" width="7.5546875" style="4" customWidth="1"/>
    <col min="7686" max="7686" width="9.44140625" style="4" customWidth="1"/>
    <col min="7687" max="7687" width="14.5546875" style="4" customWidth="1"/>
    <col min="7688" max="7688" width="4.44140625" style="4" customWidth="1"/>
    <col min="7689" max="7690" width="26.5546875" style="4" customWidth="1"/>
    <col min="7691" max="7691" width="21.5546875" style="4" bestFit="1" customWidth="1"/>
    <col min="7692" max="7692" width="23.5546875" style="4" customWidth="1"/>
    <col min="7693" max="7693" width="0" style="4" hidden="1" customWidth="1"/>
    <col min="7694" max="7694" width="17.44140625" style="4" customWidth="1"/>
    <col min="7695" max="7695" width="18.44140625" style="4" customWidth="1"/>
    <col min="7696" max="7696" width="16.5546875" style="4" customWidth="1"/>
    <col min="7697" max="7697" width="18.5546875" style="4" customWidth="1"/>
    <col min="7698" max="7701" width="5" style="4" customWidth="1"/>
    <col min="7702" max="7702" width="5.44140625" style="4" customWidth="1"/>
    <col min="7703" max="7703" width="4.5546875" style="4" customWidth="1"/>
    <col min="7704" max="7936" width="5" style="4"/>
    <col min="7937" max="7937" width="3" style="4" customWidth="1"/>
    <col min="7938" max="7938" width="3.5546875" style="4" customWidth="1"/>
    <col min="7939" max="7939" width="4.44140625" style="4" customWidth="1"/>
    <col min="7940" max="7940" width="13.44140625" style="4" customWidth="1"/>
    <col min="7941" max="7941" width="7.5546875" style="4" customWidth="1"/>
    <col min="7942" max="7942" width="9.44140625" style="4" customWidth="1"/>
    <col min="7943" max="7943" width="14.5546875" style="4" customWidth="1"/>
    <col min="7944" max="7944" width="4.44140625" style="4" customWidth="1"/>
    <col min="7945" max="7946" width="26.5546875" style="4" customWidth="1"/>
    <col min="7947" max="7947" width="21.5546875" style="4" bestFit="1" customWidth="1"/>
    <col min="7948" max="7948" width="23.5546875" style="4" customWidth="1"/>
    <col min="7949" max="7949" width="0" style="4" hidden="1" customWidth="1"/>
    <col min="7950" max="7950" width="17.44140625" style="4" customWidth="1"/>
    <col min="7951" max="7951" width="18.44140625" style="4" customWidth="1"/>
    <col min="7952" max="7952" width="16.5546875" style="4" customWidth="1"/>
    <col min="7953" max="7953" width="18.5546875" style="4" customWidth="1"/>
    <col min="7954" max="7957" width="5" style="4" customWidth="1"/>
    <col min="7958" max="7958" width="5.44140625" style="4" customWidth="1"/>
    <col min="7959" max="7959" width="4.5546875" style="4" customWidth="1"/>
    <col min="7960" max="8192" width="5" style="4"/>
    <col min="8193" max="8193" width="3" style="4" customWidth="1"/>
    <col min="8194" max="8194" width="3.5546875" style="4" customWidth="1"/>
    <col min="8195" max="8195" width="4.44140625" style="4" customWidth="1"/>
    <col min="8196" max="8196" width="13.44140625" style="4" customWidth="1"/>
    <col min="8197" max="8197" width="7.5546875" style="4" customWidth="1"/>
    <col min="8198" max="8198" width="9.44140625" style="4" customWidth="1"/>
    <col min="8199" max="8199" width="14.5546875" style="4" customWidth="1"/>
    <col min="8200" max="8200" width="4.44140625" style="4" customWidth="1"/>
    <col min="8201" max="8202" width="26.5546875" style="4" customWidth="1"/>
    <col min="8203" max="8203" width="21.5546875" style="4" bestFit="1" customWidth="1"/>
    <col min="8204" max="8204" width="23.5546875" style="4" customWidth="1"/>
    <col min="8205" max="8205" width="0" style="4" hidden="1" customWidth="1"/>
    <col min="8206" max="8206" width="17.44140625" style="4" customWidth="1"/>
    <col min="8207" max="8207" width="18.44140625" style="4" customWidth="1"/>
    <col min="8208" max="8208" width="16.5546875" style="4" customWidth="1"/>
    <col min="8209" max="8209" width="18.5546875" style="4" customWidth="1"/>
    <col min="8210" max="8213" width="5" style="4" customWidth="1"/>
    <col min="8214" max="8214" width="5.44140625" style="4" customWidth="1"/>
    <col min="8215" max="8215" width="4.5546875" style="4" customWidth="1"/>
    <col min="8216" max="8448" width="5" style="4"/>
    <col min="8449" max="8449" width="3" style="4" customWidth="1"/>
    <col min="8450" max="8450" width="3.5546875" style="4" customWidth="1"/>
    <col min="8451" max="8451" width="4.44140625" style="4" customWidth="1"/>
    <col min="8452" max="8452" width="13.44140625" style="4" customWidth="1"/>
    <col min="8453" max="8453" width="7.5546875" style="4" customWidth="1"/>
    <col min="8454" max="8454" width="9.44140625" style="4" customWidth="1"/>
    <col min="8455" max="8455" width="14.5546875" style="4" customWidth="1"/>
    <col min="8456" max="8456" width="4.44140625" style="4" customWidth="1"/>
    <col min="8457" max="8458" width="26.5546875" style="4" customWidth="1"/>
    <col min="8459" max="8459" width="21.5546875" style="4" bestFit="1" customWidth="1"/>
    <col min="8460" max="8460" width="23.5546875" style="4" customWidth="1"/>
    <col min="8461" max="8461" width="0" style="4" hidden="1" customWidth="1"/>
    <col min="8462" max="8462" width="17.44140625" style="4" customWidth="1"/>
    <col min="8463" max="8463" width="18.44140625" style="4" customWidth="1"/>
    <col min="8464" max="8464" width="16.5546875" style="4" customWidth="1"/>
    <col min="8465" max="8465" width="18.5546875" style="4" customWidth="1"/>
    <col min="8466" max="8469" width="5" style="4" customWidth="1"/>
    <col min="8470" max="8470" width="5.44140625" style="4" customWidth="1"/>
    <col min="8471" max="8471" width="4.5546875" style="4" customWidth="1"/>
    <col min="8472" max="8704" width="5" style="4"/>
    <col min="8705" max="8705" width="3" style="4" customWidth="1"/>
    <col min="8706" max="8706" width="3.5546875" style="4" customWidth="1"/>
    <col min="8707" max="8707" width="4.44140625" style="4" customWidth="1"/>
    <col min="8708" max="8708" width="13.44140625" style="4" customWidth="1"/>
    <col min="8709" max="8709" width="7.5546875" style="4" customWidth="1"/>
    <col min="8710" max="8710" width="9.44140625" style="4" customWidth="1"/>
    <col min="8711" max="8711" width="14.5546875" style="4" customWidth="1"/>
    <col min="8712" max="8712" width="4.44140625" style="4" customWidth="1"/>
    <col min="8713" max="8714" width="26.5546875" style="4" customWidth="1"/>
    <col min="8715" max="8715" width="21.5546875" style="4" bestFit="1" customWidth="1"/>
    <col min="8716" max="8716" width="23.5546875" style="4" customWidth="1"/>
    <col min="8717" max="8717" width="0" style="4" hidden="1" customWidth="1"/>
    <col min="8718" max="8718" width="17.44140625" style="4" customWidth="1"/>
    <col min="8719" max="8719" width="18.44140625" style="4" customWidth="1"/>
    <col min="8720" max="8720" width="16.5546875" style="4" customWidth="1"/>
    <col min="8721" max="8721" width="18.5546875" style="4" customWidth="1"/>
    <col min="8722" max="8725" width="5" style="4" customWidth="1"/>
    <col min="8726" max="8726" width="5.44140625" style="4" customWidth="1"/>
    <col min="8727" max="8727" width="4.5546875" style="4" customWidth="1"/>
    <col min="8728" max="8960" width="5" style="4"/>
    <col min="8961" max="8961" width="3" style="4" customWidth="1"/>
    <col min="8962" max="8962" width="3.5546875" style="4" customWidth="1"/>
    <col min="8963" max="8963" width="4.44140625" style="4" customWidth="1"/>
    <col min="8964" max="8964" width="13.44140625" style="4" customWidth="1"/>
    <col min="8965" max="8965" width="7.5546875" style="4" customWidth="1"/>
    <col min="8966" max="8966" width="9.44140625" style="4" customWidth="1"/>
    <col min="8967" max="8967" width="14.5546875" style="4" customWidth="1"/>
    <col min="8968" max="8968" width="4.44140625" style="4" customWidth="1"/>
    <col min="8969" max="8970" width="26.5546875" style="4" customWidth="1"/>
    <col min="8971" max="8971" width="21.5546875" style="4" bestFit="1" customWidth="1"/>
    <col min="8972" max="8972" width="23.5546875" style="4" customWidth="1"/>
    <col min="8973" max="8973" width="0" style="4" hidden="1" customWidth="1"/>
    <col min="8974" max="8974" width="17.44140625" style="4" customWidth="1"/>
    <col min="8975" max="8975" width="18.44140625" style="4" customWidth="1"/>
    <col min="8976" max="8976" width="16.5546875" style="4" customWidth="1"/>
    <col min="8977" max="8977" width="18.5546875" style="4" customWidth="1"/>
    <col min="8978" max="8981" width="5" style="4" customWidth="1"/>
    <col min="8982" max="8982" width="5.44140625" style="4" customWidth="1"/>
    <col min="8983" max="8983" width="4.5546875" style="4" customWidth="1"/>
    <col min="8984" max="9216" width="5" style="4"/>
    <col min="9217" max="9217" width="3" style="4" customWidth="1"/>
    <col min="9218" max="9218" width="3.5546875" style="4" customWidth="1"/>
    <col min="9219" max="9219" width="4.44140625" style="4" customWidth="1"/>
    <col min="9220" max="9220" width="13.44140625" style="4" customWidth="1"/>
    <col min="9221" max="9221" width="7.5546875" style="4" customWidth="1"/>
    <col min="9222" max="9222" width="9.44140625" style="4" customWidth="1"/>
    <col min="9223" max="9223" width="14.5546875" style="4" customWidth="1"/>
    <col min="9224" max="9224" width="4.44140625" style="4" customWidth="1"/>
    <col min="9225" max="9226" width="26.5546875" style="4" customWidth="1"/>
    <col min="9227" max="9227" width="21.5546875" style="4" bestFit="1" customWidth="1"/>
    <col min="9228" max="9228" width="23.5546875" style="4" customWidth="1"/>
    <col min="9229" max="9229" width="0" style="4" hidden="1" customWidth="1"/>
    <col min="9230" max="9230" width="17.44140625" style="4" customWidth="1"/>
    <col min="9231" max="9231" width="18.44140625" style="4" customWidth="1"/>
    <col min="9232" max="9232" width="16.5546875" style="4" customWidth="1"/>
    <col min="9233" max="9233" width="18.5546875" style="4" customWidth="1"/>
    <col min="9234" max="9237" width="5" style="4" customWidth="1"/>
    <col min="9238" max="9238" width="5.44140625" style="4" customWidth="1"/>
    <col min="9239" max="9239" width="4.5546875" style="4" customWidth="1"/>
    <col min="9240" max="9472" width="5" style="4"/>
    <col min="9473" max="9473" width="3" style="4" customWidth="1"/>
    <col min="9474" max="9474" width="3.5546875" style="4" customWidth="1"/>
    <col min="9475" max="9475" width="4.44140625" style="4" customWidth="1"/>
    <col min="9476" max="9476" width="13.44140625" style="4" customWidth="1"/>
    <col min="9477" max="9477" width="7.5546875" style="4" customWidth="1"/>
    <col min="9478" max="9478" width="9.44140625" style="4" customWidth="1"/>
    <col min="9479" max="9479" width="14.5546875" style="4" customWidth="1"/>
    <col min="9480" max="9480" width="4.44140625" style="4" customWidth="1"/>
    <col min="9481" max="9482" width="26.5546875" style="4" customWidth="1"/>
    <col min="9483" max="9483" width="21.5546875" style="4" bestFit="1" customWidth="1"/>
    <col min="9484" max="9484" width="23.5546875" style="4" customWidth="1"/>
    <col min="9485" max="9485" width="0" style="4" hidden="1" customWidth="1"/>
    <col min="9486" max="9486" width="17.44140625" style="4" customWidth="1"/>
    <col min="9487" max="9487" width="18.44140625" style="4" customWidth="1"/>
    <col min="9488" max="9488" width="16.5546875" style="4" customWidth="1"/>
    <col min="9489" max="9489" width="18.5546875" style="4" customWidth="1"/>
    <col min="9490" max="9493" width="5" style="4" customWidth="1"/>
    <col min="9494" max="9494" width="5.44140625" style="4" customWidth="1"/>
    <col min="9495" max="9495" width="4.5546875" style="4" customWidth="1"/>
    <col min="9496" max="9728" width="5" style="4"/>
    <col min="9729" max="9729" width="3" style="4" customWidth="1"/>
    <col min="9730" max="9730" width="3.5546875" style="4" customWidth="1"/>
    <col min="9731" max="9731" width="4.44140625" style="4" customWidth="1"/>
    <col min="9732" max="9732" width="13.44140625" style="4" customWidth="1"/>
    <col min="9733" max="9733" width="7.5546875" style="4" customWidth="1"/>
    <col min="9734" max="9734" width="9.44140625" style="4" customWidth="1"/>
    <col min="9735" max="9735" width="14.5546875" style="4" customWidth="1"/>
    <col min="9736" max="9736" width="4.44140625" style="4" customWidth="1"/>
    <col min="9737" max="9738" width="26.5546875" style="4" customWidth="1"/>
    <col min="9739" max="9739" width="21.5546875" style="4" bestFit="1" customWidth="1"/>
    <col min="9740" max="9740" width="23.5546875" style="4" customWidth="1"/>
    <col min="9741" max="9741" width="0" style="4" hidden="1" customWidth="1"/>
    <col min="9742" max="9742" width="17.44140625" style="4" customWidth="1"/>
    <col min="9743" max="9743" width="18.44140625" style="4" customWidth="1"/>
    <col min="9744" max="9744" width="16.5546875" style="4" customWidth="1"/>
    <col min="9745" max="9745" width="18.5546875" style="4" customWidth="1"/>
    <col min="9746" max="9749" width="5" style="4" customWidth="1"/>
    <col min="9750" max="9750" width="5.44140625" style="4" customWidth="1"/>
    <col min="9751" max="9751" width="4.5546875" style="4" customWidth="1"/>
    <col min="9752" max="9984" width="5" style="4"/>
    <col min="9985" max="9985" width="3" style="4" customWidth="1"/>
    <col min="9986" max="9986" width="3.5546875" style="4" customWidth="1"/>
    <col min="9987" max="9987" width="4.44140625" style="4" customWidth="1"/>
    <col min="9988" max="9988" width="13.44140625" style="4" customWidth="1"/>
    <col min="9989" max="9989" width="7.5546875" style="4" customWidth="1"/>
    <col min="9990" max="9990" width="9.44140625" style="4" customWidth="1"/>
    <col min="9991" max="9991" width="14.5546875" style="4" customWidth="1"/>
    <col min="9992" max="9992" width="4.44140625" style="4" customWidth="1"/>
    <col min="9993" max="9994" width="26.5546875" style="4" customWidth="1"/>
    <col min="9995" max="9995" width="21.5546875" style="4" bestFit="1" customWidth="1"/>
    <col min="9996" max="9996" width="23.5546875" style="4" customWidth="1"/>
    <col min="9997" max="9997" width="0" style="4" hidden="1" customWidth="1"/>
    <col min="9998" max="9998" width="17.44140625" style="4" customWidth="1"/>
    <col min="9999" max="9999" width="18.44140625" style="4" customWidth="1"/>
    <col min="10000" max="10000" width="16.5546875" style="4" customWidth="1"/>
    <col min="10001" max="10001" width="18.5546875" style="4" customWidth="1"/>
    <col min="10002" max="10005" width="5" style="4" customWidth="1"/>
    <col min="10006" max="10006" width="5.44140625" style="4" customWidth="1"/>
    <col min="10007" max="10007" width="4.5546875" style="4" customWidth="1"/>
    <col min="10008" max="10240" width="5" style="4"/>
    <col min="10241" max="10241" width="3" style="4" customWidth="1"/>
    <col min="10242" max="10242" width="3.5546875" style="4" customWidth="1"/>
    <col min="10243" max="10243" width="4.44140625" style="4" customWidth="1"/>
    <col min="10244" max="10244" width="13.44140625" style="4" customWidth="1"/>
    <col min="10245" max="10245" width="7.5546875" style="4" customWidth="1"/>
    <col min="10246" max="10246" width="9.44140625" style="4" customWidth="1"/>
    <col min="10247" max="10247" width="14.5546875" style="4" customWidth="1"/>
    <col min="10248" max="10248" width="4.44140625" style="4" customWidth="1"/>
    <col min="10249" max="10250" width="26.5546875" style="4" customWidth="1"/>
    <col min="10251" max="10251" width="21.5546875" style="4" bestFit="1" customWidth="1"/>
    <col min="10252" max="10252" width="23.5546875" style="4" customWidth="1"/>
    <col min="10253" max="10253" width="0" style="4" hidden="1" customWidth="1"/>
    <col min="10254" max="10254" width="17.44140625" style="4" customWidth="1"/>
    <col min="10255" max="10255" width="18.44140625" style="4" customWidth="1"/>
    <col min="10256" max="10256" width="16.5546875" style="4" customWidth="1"/>
    <col min="10257" max="10257" width="18.5546875" style="4" customWidth="1"/>
    <col min="10258" max="10261" width="5" style="4" customWidth="1"/>
    <col min="10262" max="10262" width="5.44140625" style="4" customWidth="1"/>
    <col min="10263" max="10263" width="4.5546875" style="4" customWidth="1"/>
    <col min="10264" max="10496" width="5" style="4"/>
    <col min="10497" max="10497" width="3" style="4" customWidth="1"/>
    <col min="10498" max="10498" width="3.5546875" style="4" customWidth="1"/>
    <col min="10499" max="10499" width="4.44140625" style="4" customWidth="1"/>
    <col min="10500" max="10500" width="13.44140625" style="4" customWidth="1"/>
    <col min="10501" max="10501" width="7.5546875" style="4" customWidth="1"/>
    <col min="10502" max="10502" width="9.44140625" style="4" customWidth="1"/>
    <col min="10503" max="10503" width="14.5546875" style="4" customWidth="1"/>
    <col min="10504" max="10504" width="4.44140625" style="4" customWidth="1"/>
    <col min="10505" max="10506" width="26.5546875" style="4" customWidth="1"/>
    <col min="10507" max="10507" width="21.5546875" style="4" bestFit="1" customWidth="1"/>
    <col min="10508" max="10508" width="23.5546875" style="4" customWidth="1"/>
    <col min="10509" max="10509" width="0" style="4" hidden="1" customWidth="1"/>
    <col min="10510" max="10510" width="17.44140625" style="4" customWidth="1"/>
    <col min="10511" max="10511" width="18.44140625" style="4" customWidth="1"/>
    <col min="10512" max="10512" width="16.5546875" style="4" customWidth="1"/>
    <col min="10513" max="10513" width="18.5546875" style="4" customWidth="1"/>
    <col min="10514" max="10517" width="5" style="4" customWidth="1"/>
    <col min="10518" max="10518" width="5.44140625" style="4" customWidth="1"/>
    <col min="10519" max="10519" width="4.5546875" style="4" customWidth="1"/>
    <col min="10520" max="10752" width="5" style="4"/>
    <col min="10753" max="10753" width="3" style="4" customWidth="1"/>
    <col min="10754" max="10754" width="3.5546875" style="4" customWidth="1"/>
    <col min="10755" max="10755" width="4.44140625" style="4" customWidth="1"/>
    <col min="10756" max="10756" width="13.44140625" style="4" customWidth="1"/>
    <col min="10757" max="10757" width="7.5546875" style="4" customWidth="1"/>
    <col min="10758" max="10758" width="9.44140625" style="4" customWidth="1"/>
    <col min="10759" max="10759" width="14.5546875" style="4" customWidth="1"/>
    <col min="10760" max="10760" width="4.44140625" style="4" customWidth="1"/>
    <col min="10761" max="10762" width="26.5546875" style="4" customWidth="1"/>
    <col min="10763" max="10763" width="21.5546875" style="4" bestFit="1" customWidth="1"/>
    <col min="10764" max="10764" width="23.5546875" style="4" customWidth="1"/>
    <col min="10765" max="10765" width="0" style="4" hidden="1" customWidth="1"/>
    <col min="10766" max="10766" width="17.44140625" style="4" customWidth="1"/>
    <col min="10767" max="10767" width="18.44140625" style="4" customWidth="1"/>
    <col min="10768" max="10768" width="16.5546875" style="4" customWidth="1"/>
    <col min="10769" max="10769" width="18.5546875" style="4" customWidth="1"/>
    <col min="10770" max="10773" width="5" style="4" customWidth="1"/>
    <col min="10774" max="10774" width="5.44140625" style="4" customWidth="1"/>
    <col min="10775" max="10775" width="4.5546875" style="4" customWidth="1"/>
    <col min="10776" max="11008" width="5" style="4"/>
    <col min="11009" max="11009" width="3" style="4" customWidth="1"/>
    <col min="11010" max="11010" width="3.5546875" style="4" customWidth="1"/>
    <col min="11011" max="11011" width="4.44140625" style="4" customWidth="1"/>
    <col min="11012" max="11012" width="13.44140625" style="4" customWidth="1"/>
    <col min="11013" max="11013" width="7.5546875" style="4" customWidth="1"/>
    <col min="11014" max="11014" width="9.44140625" style="4" customWidth="1"/>
    <col min="11015" max="11015" width="14.5546875" style="4" customWidth="1"/>
    <col min="11016" max="11016" width="4.44140625" style="4" customWidth="1"/>
    <col min="11017" max="11018" width="26.5546875" style="4" customWidth="1"/>
    <col min="11019" max="11019" width="21.5546875" style="4" bestFit="1" customWidth="1"/>
    <col min="11020" max="11020" width="23.5546875" style="4" customWidth="1"/>
    <col min="11021" max="11021" width="0" style="4" hidden="1" customWidth="1"/>
    <col min="11022" max="11022" width="17.44140625" style="4" customWidth="1"/>
    <col min="11023" max="11023" width="18.44140625" style="4" customWidth="1"/>
    <col min="11024" max="11024" width="16.5546875" style="4" customWidth="1"/>
    <col min="11025" max="11025" width="18.5546875" style="4" customWidth="1"/>
    <col min="11026" max="11029" width="5" style="4" customWidth="1"/>
    <col min="11030" max="11030" width="5.44140625" style="4" customWidth="1"/>
    <col min="11031" max="11031" width="4.5546875" style="4" customWidth="1"/>
    <col min="11032" max="11264" width="5" style="4"/>
    <col min="11265" max="11265" width="3" style="4" customWidth="1"/>
    <col min="11266" max="11266" width="3.5546875" style="4" customWidth="1"/>
    <col min="11267" max="11267" width="4.44140625" style="4" customWidth="1"/>
    <col min="11268" max="11268" width="13.44140625" style="4" customWidth="1"/>
    <col min="11269" max="11269" width="7.5546875" style="4" customWidth="1"/>
    <col min="11270" max="11270" width="9.44140625" style="4" customWidth="1"/>
    <col min="11271" max="11271" width="14.5546875" style="4" customWidth="1"/>
    <col min="11272" max="11272" width="4.44140625" style="4" customWidth="1"/>
    <col min="11273" max="11274" width="26.5546875" style="4" customWidth="1"/>
    <col min="11275" max="11275" width="21.5546875" style="4" bestFit="1" customWidth="1"/>
    <col min="11276" max="11276" width="23.5546875" style="4" customWidth="1"/>
    <col min="11277" max="11277" width="0" style="4" hidden="1" customWidth="1"/>
    <col min="11278" max="11278" width="17.44140625" style="4" customWidth="1"/>
    <col min="11279" max="11279" width="18.44140625" style="4" customWidth="1"/>
    <col min="11280" max="11280" width="16.5546875" style="4" customWidth="1"/>
    <col min="11281" max="11281" width="18.5546875" style="4" customWidth="1"/>
    <col min="11282" max="11285" width="5" style="4" customWidth="1"/>
    <col min="11286" max="11286" width="5.44140625" style="4" customWidth="1"/>
    <col min="11287" max="11287" width="4.5546875" style="4" customWidth="1"/>
    <col min="11288" max="11520" width="5" style="4"/>
    <col min="11521" max="11521" width="3" style="4" customWidth="1"/>
    <col min="11522" max="11522" width="3.5546875" style="4" customWidth="1"/>
    <col min="11523" max="11523" width="4.44140625" style="4" customWidth="1"/>
    <col min="11524" max="11524" width="13.44140625" style="4" customWidth="1"/>
    <col min="11525" max="11525" width="7.5546875" style="4" customWidth="1"/>
    <col min="11526" max="11526" width="9.44140625" style="4" customWidth="1"/>
    <col min="11527" max="11527" width="14.5546875" style="4" customWidth="1"/>
    <col min="11528" max="11528" width="4.44140625" style="4" customWidth="1"/>
    <col min="11529" max="11530" width="26.5546875" style="4" customWidth="1"/>
    <col min="11531" max="11531" width="21.5546875" style="4" bestFit="1" customWidth="1"/>
    <col min="11532" max="11532" width="23.5546875" style="4" customWidth="1"/>
    <col min="11533" max="11533" width="0" style="4" hidden="1" customWidth="1"/>
    <col min="11534" max="11534" width="17.44140625" style="4" customWidth="1"/>
    <col min="11535" max="11535" width="18.44140625" style="4" customWidth="1"/>
    <col min="11536" max="11536" width="16.5546875" style="4" customWidth="1"/>
    <col min="11537" max="11537" width="18.5546875" style="4" customWidth="1"/>
    <col min="11538" max="11541" width="5" style="4" customWidth="1"/>
    <col min="11542" max="11542" width="5.44140625" style="4" customWidth="1"/>
    <col min="11543" max="11543" width="4.5546875" style="4" customWidth="1"/>
    <col min="11544" max="11776" width="5" style="4"/>
    <col min="11777" max="11777" width="3" style="4" customWidth="1"/>
    <col min="11778" max="11778" width="3.5546875" style="4" customWidth="1"/>
    <col min="11779" max="11779" width="4.44140625" style="4" customWidth="1"/>
    <col min="11780" max="11780" width="13.44140625" style="4" customWidth="1"/>
    <col min="11781" max="11781" width="7.5546875" style="4" customWidth="1"/>
    <col min="11782" max="11782" width="9.44140625" style="4" customWidth="1"/>
    <col min="11783" max="11783" width="14.5546875" style="4" customWidth="1"/>
    <col min="11784" max="11784" width="4.44140625" style="4" customWidth="1"/>
    <col min="11785" max="11786" width="26.5546875" style="4" customWidth="1"/>
    <col min="11787" max="11787" width="21.5546875" style="4" bestFit="1" customWidth="1"/>
    <col min="11788" max="11788" width="23.5546875" style="4" customWidth="1"/>
    <col min="11789" max="11789" width="0" style="4" hidden="1" customWidth="1"/>
    <col min="11790" max="11790" width="17.44140625" style="4" customWidth="1"/>
    <col min="11791" max="11791" width="18.44140625" style="4" customWidth="1"/>
    <col min="11792" max="11792" width="16.5546875" style="4" customWidth="1"/>
    <col min="11793" max="11793" width="18.5546875" style="4" customWidth="1"/>
    <col min="11794" max="11797" width="5" style="4" customWidth="1"/>
    <col min="11798" max="11798" width="5.44140625" style="4" customWidth="1"/>
    <col min="11799" max="11799" width="4.5546875" style="4" customWidth="1"/>
    <col min="11800" max="12032" width="5" style="4"/>
    <col min="12033" max="12033" width="3" style="4" customWidth="1"/>
    <col min="12034" max="12034" width="3.5546875" style="4" customWidth="1"/>
    <col min="12035" max="12035" width="4.44140625" style="4" customWidth="1"/>
    <col min="12036" max="12036" width="13.44140625" style="4" customWidth="1"/>
    <col min="12037" max="12037" width="7.5546875" style="4" customWidth="1"/>
    <col min="12038" max="12038" width="9.44140625" style="4" customWidth="1"/>
    <col min="12039" max="12039" width="14.5546875" style="4" customWidth="1"/>
    <col min="12040" max="12040" width="4.44140625" style="4" customWidth="1"/>
    <col min="12041" max="12042" width="26.5546875" style="4" customWidth="1"/>
    <col min="12043" max="12043" width="21.5546875" style="4" bestFit="1" customWidth="1"/>
    <col min="12044" max="12044" width="23.5546875" style="4" customWidth="1"/>
    <col min="12045" max="12045" width="0" style="4" hidden="1" customWidth="1"/>
    <col min="12046" max="12046" width="17.44140625" style="4" customWidth="1"/>
    <col min="12047" max="12047" width="18.44140625" style="4" customWidth="1"/>
    <col min="12048" max="12048" width="16.5546875" style="4" customWidth="1"/>
    <col min="12049" max="12049" width="18.5546875" style="4" customWidth="1"/>
    <col min="12050" max="12053" width="5" style="4" customWidth="1"/>
    <col min="12054" max="12054" width="5.44140625" style="4" customWidth="1"/>
    <col min="12055" max="12055" width="4.5546875" style="4" customWidth="1"/>
    <col min="12056" max="12288" width="5" style="4"/>
    <col min="12289" max="12289" width="3" style="4" customWidth="1"/>
    <col min="12290" max="12290" width="3.5546875" style="4" customWidth="1"/>
    <col min="12291" max="12291" width="4.44140625" style="4" customWidth="1"/>
    <col min="12292" max="12292" width="13.44140625" style="4" customWidth="1"/>
    <col min="12293" max="12293" width="7.5546875" style="4" customWidth="1"/>
    <col min="12294" max="12294" width="9.44140625" style="4" customWidth="1"/>
    <col min="12295" max="12295" width="14.5546875" style="4" customWidth="1"/>
    <col min="12296" max="12296" width="4.44140625" style="4" customWidth="1"/>
    <col min="12297" max="12298" width="26.5546875" style="4" customWidth="1"/>
    <col min="12299" max="12299" width="21.5546875" style="4" bestFit="1" customWidth="1"/>
    <col min="12300" max="12300" width="23.5546875" style="4" customWidth="1"/>
    <col min="12301" max="12301" width="0" style="4" hidden="1" customWidth="1"/>
    <col min="12302" max="12302" width="17.44140625" style="4" customWidth="1"/>
    <col min="12303" max="12303" width="18.44140625" style="4" customWidth="1"/>
    <col min="12304" max="12304" width="16.5546875" style="4" customWidth="1"/>
    <col min="12305" max="12305" width="18.5546875" style="4" customWidth="1"/>
    <col min="12306" max="12309" width="5" style="4" customWidth="1"/>
    <col min="12310" max="12310" width="5.44140625" style="4" customWidth="1"/>
    <col min="12311" max="12311" width="4.5546875" style="4" customWidth="1"/>
    <col min="12312" max="12544" width="5" style="4"/>
    <col min="12545" max="12545" width="3" style="4" customWidth="1"/>
    <col min="12546" max="12546" width="3.5546875" style="4" customWidth="1"/>
    <col min="12547" max="12547" width="4.44140625" style="4" customWidth="1"/>
    <col min="12548" max="12548" width="13.44140625" style="4" customWidth="1"/>
    <col min="12549" max="12549" width="7.5546875" style="4" customWidth="1"/>
    <col min="12550" max="12550" width="9.44140625" style="4" customWidth="1"/>
    <col min="12551" max="12551" width="14.5546875" style="4" customWidth="1"/>
    <col min="12552" max="12552" width="4.44140625" style="4" customWidth="1"/>
    <col min="12553" max="12554" width="26.5546875" style="4" customWidth="1"/>
    <col min="12555" max="12555" width="21.5546875" style="4" bestFit="1" customWidth="1"/>
    <col min="12556" max="12556" width="23.5546875" style="4" customWidth="1"/>
    <col min="12557" max="12557" width="0" style="4" hidden="1" customWidth="1"/>
    <col min="12558" max="12558" width="17.44140625" style="4" customWidth="1"/>
    <col min="12559" max="12559" width="18.44140625" style="4" customWidth="1"/>
    <col min="12560" max="12560" width="16.5546875" style="4" customWidth="1"/>
    <col min="12561" max="12561" width="18.5546875" style="4" customWidth="1"/>
    <col min="12562" max="12565" width="5" style="4" customWidth="1"/>
    <col min="12566" max="12566" width="5.44140625" style="4" customWidth="1"/>
    <col min="12567" max="12567" width="4.5546875" style="4" customWidth="1"/>
    <col min="12568" max="12800" width="5" style="4"/>
    <col min="12801" max="12801" width="3" style="4" customWidth="1"/>
    <col min="12802" max="12802" width="3.5546875" style="4" customWidth="1"/>
    <col min="12803" max="12803" width="4.44140625" style="4" customWidth="1"/>
    <col min="12804" max="12804" width="13.44140625" style="4" customWidth="1"/>
    <col min="12805" max="12805" width="7.5546875" style="4" customWidth="1"/>
    <col min="12806" max="12806" width="9.44140625" style="4" customWidth="1"/>
    <col min="12807" max="12807" width="14.5546875" style="4" customWidth="1"/>
    <col min="12808" max="12808" width="4.44140625" style="4" customWidth="1"/>
    <col min="12809" max="12810" width="26.5546875" style="4" customWidth="1"/>
    <col min="12811" max="12811" width="21.5546875" style="4" bestFit="1" customWidth="1"/>
    <col min="12812" max="12812" width="23.5546875" style="4" customWidth="1"/>
    <col min="12813" max="12813" width="0" style="4" hidden="1" customWidth="1"/>
    <col min="12814" max="12814" width="17.44140625" style="4" customWidth="1"/>
    <col min="12815" max="12815" width="18.44140625" style="4" customWidth="1"/>
    <col min="12816" max="12816" width="16.5546875" style="4" customWidth="1"/>
    <col min="12817" max="12817" width="18.5546875" style="4" customWidth="1"/>
    <col min="12818" max="12821" width="5" style="4" customWidth="1"/>
    <col min="12822" max="12822" width="5.44140625" style="4" customWidth="1"/>
    <col min="12823" max="12823" width="4.5546875" style="4" customWidth="1"/>
    <col min="12824" max="13056" width="5" style="4"/>
    <col min="13057" max="13057" width="3" style="4" customWidth="1"/>
    <col min="13058" max="13058" width="3.5546875" style="4" customWidth="1"/>
    <col min="13059" max="13059" width="4.44140625" style="4" customWidth="1"/>
    <col min="13060" max="13060" width="13.44140625" style="4" customWidth="1"/>
    <col min="13061" max="13061" width="7.5546875" style="4" customWidth="1"/>
    <col min="13062" max="13062" width="9.44140625" style="4" customWidth="1"/>
    <col min="13063" max="13063" width="14.5546875" style="4" customWidth="1"/>
    <col min="13064" max="13064" width="4.44140625" style="4" customWidth="1"/>
    <col min="13065" max="13066" width="26.5546875" style="4" customWidth="1"/>
    <col min="13067" max="13067" width="21.5546875" style="4" bestFit="1" customWidth="1"/>
    <col min="13068" max="13068" width="23.5546875" style="4" customWidth="1"/>
    <col min="13069" max="13069" width="0" style="4" hidden="1" customWidth="1"/>
    <col min="13070" max="13070" width="17.44140625" style="4" customWidth="1"/>
    <col min="13071" max="13071" width="18.44140625" style="4" customWidth="1"/>
    <col min="13072" max="13072" width="16.5546875" style="4" customWidth="1"/>
    <col min="13073" max="13073" width="18.5546875" style="4" customWidth="1"/>
    <col min="13074" max="13077" width="5" style="4" customWidth="1"/>
    <col min="13078" max="13078" width="5.44140625" style="4" customWidth="1"/>
    <col min="13079" max="13079" width="4.5546875" style="4" customWidth="1"/>
    <col min="13080" max="13312" width="5" style="4"/>
    <col min="13313" max="13313" width="3" style="4" customWidth="1"/>
    <col min="13314" max="13314" width="3.5546875" style="4" customWidth="1"/>
    <col min="13315" max="13315" width="4.44140625" style="4" customWidth="1"/>
    <col min="13316" max="13316" width="13.44140625" style="4" customWidth="1"/>
    <col min="13317" max="13317" width="7.5546875" style="4" customWidth="1"/>
    <col min="13318" max="13318" width="9.44140625" style="4" customWidth="1"/>
    <col min="13319" max="13319" width="14.5546875" style="4" customWidth="1"/>
    <col min="13320" max="13320" width="4.44140625" style="4" customWidth="1"/>
    <col min="13321" max="13322" width="26.5546875" style="4" customWidth="1"/>
    <col min="13323" max="13323" width="21.5546875" style="4" bestFit="1" customWidth="1"/>
    <col min="13324" max="13324" width="23.5546875" style="4" customWidth="1"/>
    <col min="13325" max="13325" width="0" style="4" hidden="1" customWidth="1"/>
    <col min="13326" max="13326" width="17.44140625" style="4" customWidth="1"/>
    <col min="13327" max="13327" width="18.44140625" style="4" customWidth="1"/>
    <col min="13328" max="13328" width="16.5546875" style="4" customWidth="1"/>
    <col min="13329" max="13329" width="18.5546875" style="4" customWidth="1"/>
    <col min="13330" max="13333" width="5" style="4" customWidth="1"/>
    <col min="13334" max="13334" width="5.44140625" style="4" customWidth="1"/>
    <col min="13335" max="13335" width="4.5546875" style="4" customWidth="1"/>
    <col min="13336" max="13568" width="5" style="4"/>
    <col min="13569" max="13569" width="3" style="4" customWidth="1"/>
    <col min="13570" max="13570" width="3.5546875" style="4" customWidth="1"/>
    <col min="13571" max="13571" width="4.44140625" style="4" customWidth="1"/>
    <col min="13572" max="13572" width="13.44140625" style="4" customWidth="1"/>
    <col min="13573" max="13573" width="7.5546875" style="4" customWidth="1"/>
    <col min="13574" max="13574" width="9.44140625" style="4" customWidth="1"/>
    <col min="13575" max="13575" width="14.5546875" style="4" customWidth="1"/>
    <col min="13576" max="13576" width="4.44140625" style="4" customWidth="1"/>
    <col min="13577" max="13578" width="26.5546875" style="4" customWidth="1"/>
    <col min="13579" max="13579" width="21.5546875" style="4" bestFit="1" customWidth="1"/>
    <col min="13580" max="13580" width="23.5546875" style="4" customWidth="1"/>
    <col min="13581" max="13581" width="0" style="4" hidden="1" customWidth="1"/>
    <col min="13582" max="13582" width="17.44140625" style="4" customWidth="1"/>
    <col min="13583" max="13583" width="18.44140625" style="4" customWidth="1"/>
    <col min="13584" max="13584" width="16.5546875" style="4" customWidth="1"/>
    <col min="13585" max="13585" width="18.5546875" style="4" customWidth="1"/>
    <col min="13586" max="13589" width="5" style="4" customWidth="1"/>
    <col min="13590" max="13590" width="5.44140625" style="4" customWidth="1"/>
    <col min="13591" max="13591" width="4.5546875" style="4" customWidth="1"/>
    <col min="13592" max="13824" width="5" style="4"/>
    <col min="13825" max="13825" width="3" style="4" customWidth="1"/>
    <col min="13826" max="13826" width="3.5546875" style="4" customWidth="1"/>
    <col min="13827" max="13827" width="4.44140625" style="4" customWidth="1"/>
    <col min="13828" max="13828" width="13.44140625" style="4" customWidth="1"/>
    <col min="13829" max="13829" width="7.5546875" style="4" customWidth="1"/>
    <col min="13830" max="13830" width="9.44140625" style="4" customWidth="1"/>
    <col min="13831" max="13831" width="14.5546875" style="4" customWidth="1"/>
    <col min="13832" max="13832" width="4.44140625" style="4" customWidth="1"/>
    <col min="13833" max="13834" width="26.5546875" style="4" customWidth="1"/>
    <col min="13835" max="13835" width="21.5546875" style="4" bestFit="1" customWidth="1"/>
    <col min="13836" max="13836" width="23.5546875" style="4" customWidth="1"/>
    <col min="13837" max="13837" width="0" style="4" hidden="1" customWidth="1"/>
    <col min="13838" max="13838" width="17.44140625" style="4" customWidth="1"/>
    <col min="13839" max="13839" width="18.44140625" style="4" customWidth="1"/>
    <col min="13840" max="13840" width="16.5546875" style="4" customWidth="1"/>
    <col min="13841" max="13841" width="18.5546875" style="4" customWidth="1"/>
    <col min="13842" max="13845" width="5" style="4" customWidth="1"/>
    <col min="13846" max="13846" width="5.44140625" style="4" customWidth="1"/>
    <col min="13847" max="13847" width="4.5546875" style="4" customWidth="1"/>
    <col min="13848" max="14080" width="5" style="4"/>
    <col min="14081" max="14081" width="3" style="4" customWidth="1"/>
    <col min="14082" max="14082" width="3.5546875" style="4" customWidth="1"/>
    <col min="14083" max="14083" width="4.44140625" style="4" customWidth="1"/>
    <col min="14084" max="14084" width="13.44140625" style="4" customWidth="1"/>
    <col min="14085" max="14085" width="7.5546875" style="4" customWidth="1"/>
    <col min="14086" max="14086" width="9.44140625" style="4" customWidth="1"/>
    <col min="14087" max="14087" width="14.5546875" style="4" customWidth="1"/>
    <col min="14088" max="14088" width="4.44140625" style="4" customWidth="1"/>
    <col min="14089" max="14090" width="26.5546875" style="4" customWidth="1"/>
    <col min="14091" max="14091" width="21.5546875" style="4" bestFit="1" customWidth="1"/>
    <col min="14092" max="14092" width="23.5546875" style="4" customWidth="1"/>
    <col min="14093" max="14093" width="0" style="4" hidden="1" customWidth="1"/>
    <col min="14094" max="14094" width="17.44140625" style="4" customWidth="1"/>
    <col min="14095" max="14095" width="18.44140625" style="4" customWidth="1"/>
    <col min="14096" max="14096" width="16.5546875" style="4" customWidth="1"/>
    <col min="14097" max="14097" width="18.5546875" style="4" customWidth="1"/>
    <col min="14098" max="14101" width="5" style="4" customWidth="1"/>
    <col min="14102" max="14102" width="5.44140625" style="4" customWidth="1"/>
    <col min="14103" max="14103" width="4.5546875" style="4" customWidth="1"/>
    <col min="14104" max="14336" width="5" style="4"/>
    <col min="14337" max="14337" width="3" style="4" customWidth="1"/>
    <col min="14338" max="14338" width="3.5546875" style="4" customWidth="1"/>
    <col min="14339" max="14339" width="4.44140625" style="4" customWidth="1"/>
    <col min="14340" max="14340" width="13.44140625" style="4" customWidth="1"/>
    <col min="14341" max="14341" width="7.5546875" style="4" customWidth="1"/>
    <col min="14342" max="14342" width="9.44140625" style="4" customWidth="1"/>
    <col min="14343" max="14343" width="14.5546875" style="4" customWidth="1"/>
    <col min="14344" max="14344" width="4.44140625" style="4" customWidth="1"/>
    <col min="14345" max="14346" width="26.5546875" style="4" customWidth="1"/>
    <col min="14347" max="14347" width="21.5546875" style="4" bestFit="1" customWidth="1"/>
    <col min="14348" max="14348" width="23.5546875" style="4" customWidth="1"/>
    <col min="14349" max="14349" width="0" style="4" hidden="1" customWidth="1"/>
    <col min="14350" max="14350" width="17.44140625" style="4" customWidth="1"/>
    <col min="14351" max="14351" width="18.44140625" style="4" customWidth="1"/>
    <col min="14352" max="14352" width="16.5546875" style="4" customWidth="1"/>
    <col min="14353" max="14353" width="18.5546875" style="4" customWidth="1"/>
    <col min="14354" max="14357" width="5" style="4" customWidth="1"/>
    <col min="14358" max="14358" width="5.44140625" style="4" customWidth="1"/>
    <col min="14359" max="14359" width="4.5546875" style="4" customWidth="1"/>
    <col min="14360" max="14592" width="5" style="4"/>
    <col min="14593" max="14593" width="3" style="4" customWidth="1"/>
    <col min="14594" max="14594" width="3.5546875" style="4" customWidth="1"/>
    <col min="14595" max="14595" width="4.44140625" style="4" customWidth="1"/>
    <col min="14596" max="14596" width="13.44140625" style="4" customWidth="1"/>
    <col min="14597" max="14597" width="7.5546875" style="4" customWidth="1"/>
    <col min="14598" max="14598" width="9.44140625" style="4" customWidth="1"/>
    <col min="14599" max="14599" width="14.5546875" style="4" customWidth="1"/>
    <col min="14600" max="14600" width="4.44140625" style="4" customWidth="1"/>
    <col min="14601" max="14602" width="26.5546875" style="4" customWidth="1"/>
    <col min="14603" max="14603" width="21.5546875" style="4" bestFit="1" customWidth="1"/>
    <col min="14604" max="14604" width="23.5546875" style="4" customWidth="1"/>
    <col min="14605" max="14605" width="0" style="4" hidden="1" customWidth="1"/>
    <col min="14606" max="14606" width="17.44140625" style="4" customWidth="1"/>
    <col min="14607" max="14607" width="18.44140625" style="4" customWidth="1"/>
    <col min="14608" max="14608" width="16.5546875" style="4" customWidth="1"/>
    <col min="14609" max="14609" width="18.5546875" style="4" customWidth="1"/>
    <col min="14610" max="14613" width="5" style="4" customWidth="1"/>
    <col min="14614" max="14614" width="5.44140625" style="4" customWidth="1"/>
    <col min="14615" max="14615" width="4.5546875" style="4" customWidth="1"/>
    <col min="14616" max="14848" width="5" style="4"/>
    <col min="14849" max="14849" width="3" style="4" customWidth="1"/>
    <col min="14850" max="14850" width="3.5546875" style="4" customWidth="1"/>
    <col min="14851" max="14851" width="4.44140625" style="4" customWidth="1"/>
    <col min="14852" max="14852" width="13.44140625" style="4" customWidth="1"/>
    <col min="14853" max="14853" width="7.5546875" style="4" customWidth="1"/>
    <col min="14854" max="14854" width="9.44140625" style="4" customWidth="1"/>
    <col min="14855" max="14855" width="14.5546875" style="4" customWidth="1"/>
    <col min="14856" max="14856" width="4.44140625" style="4" customWidth="1"/>
    <col min="14857" max="14858" width="26.5546875" style="4" customWidth="1"/>
    <col min="14859" max="14859" width="21.5546875" style="4" bestFit="1" customWidth="1"/>
    <col min="14860" max="14860" width="23.5546875" style="4" customWidth="1"/>
    <col min="14861" max="14861" width="0" style="4" hidden="1" customWidth="1"/>
    <col min="14862" max="14862" width="17.44140625" style="4" customWidth="1"/>
    <col min="14863" max="14863" width="18.44140625" style="4" customWidth="1"/>
    <col min="14864" max="14864" width="16.5546875" style="4" customWidth="1"/>
    <col min="14865" max="14865" width="18.5546875" style="4" customWidth="1"/>
    <col min="14866" max="14869" width="5" style="4" customWidth="1"/>
    <col min="14870" max="14870" width="5.44140625" style="4" customWidth="1"/>
    <col min="14871" max="14871" width="4.5546875" style="4" customWidth="1"/>
    <col min="14872" max="15104" width="5" style="4"/>
    <col min="15105" max="15105" width="3" style="4" customWidth="1"/>
    <col min="15106" max="15106" width="3.5546875" style="4" customWidth="1"/>
    <col min="15107" max="15107" width="4.44140625" style="4" customWidth="1"/>
    <col min="15108" max="15108" width="13.44140625" style="4" customWidth="1"/>
    <col min="15109" max="15109" width="7.5546875" style="4" customWidth="1"/>
    <col min="15110" max="15110" width="9.44140625" style="4" customWidth="1"/>
    <col min="15111" max="15111" width="14.5546875" style="4" customWidth="1"/>
    <col min="15112" max="15112" width="4.44140625" style="4" customWidth="1"/>
    <col min="15113" max="15114" width="26.5546875" style="4" customWidth="1"/>
    <col min="15115" max="15115" width="21.5546875" style="4" bestFit="1" customWidth="1"/>
    <col min="15116" max="15116" width="23.5546875" style="4" customWidth="1"/>
    <col min="15117" max="15117" width="0" style="4" hidden="1" customWidth="1"/>
    <col min="15118" max="15118" width="17.44140625" style="4" customWidth="1"/>
    <col min="15119" max="15119" width="18.44140625" style="4" customWidth="1"/>
    <col min="15120" max="15120" width="16.5546875" style="4" customWidth="1"/>
    <col min="15121" max="15121" width="18.5546875" style="4" customWidth="1"/>
    <col min="15122" max="15125" width="5" style="4" customWidth="1"/>
    <col min="15126" max="15126" width="5.44140625" style="4" customWidth="1"/>
    <col min="15127" max="15127" width="4.5546875" style="4" customWidth="1"/>
    <col min="15128" max="15360" width="5" style="4"/>
    <col min="15361" max="15361" width="3" style="4" customWidth="1"/>
    <col min="15362" max="15362" width="3.5546875" style="4" customWidth="1"/>
    <col min="15363" max="15363" width="4.44140625" style="4" customWidth="1"/>
    <col min="15364" max="15364" width="13.44140625" style="4" customWidth="1"/>
    <col min="15365" max="15365" width="7.5546875" style="4" customWidth="1"/>
    <col min="15366" max="15366" width="9.44140625" style="4" customWidth="1"/>
    <col min="15367" max="15367" width="14.5546875" style="4" customWidth="1"/>
    <col min="15368" max="15368" width="4.44140625" style="4" customWidth="1"/>
    <col min="15369" max="15370" width="26.5546875" style="4" customWidth="1"/>
    <col min="15371" max="15371" width="21.5546875" style="4" bestFit="1" customWidth="1"/>
    <col min="15372" max="15372" width="23.5546875" style="4" customWidth="1"/>
    <col min="15373" max="15373" width="0" style="4" hidden="1" customWidth="1"/>
    <col min="15374" max="15374" width="17.44140625" style="4" customWidth="1"/>
    <col min="15375" max="15375" width="18.44140625" style="4" customWidth="1"/>
    <col min="15376" max="15376" width="16.5546875" style="4" customWidth="1"/>
    <col min="15377" max="15377" width="18.5546875" style="4" customWidth="1"/>
    <col min="15378" max="15381" width="5" style="4" customWidth="1"/>
    <col min="15382" max="15382" width="5.44140625" style="4" customWidth="1"/>
    <col min="15383" max="15383" width="4.5546875" style="4" customWidth="1"/>
    <col min="15384" max="15616" width="5" style="4"/>
    <col min="15617" max="15617" width="3" style="4" customWidth="1"/>
    <col min="15618" max="15618" width="3.5546875" style="4" customWidth="1"/>
    <col min="15619" max="15619" width="4.44140625" style="4" customWidth="1"/>
    <col min="15620" max="15620" width="13.44140625" style="4" customWidth="1"/>
    <col min="15621" max="15621" width="7.5546875" style="4" customWidth="1"/>
    <col min="15622" max="15622" width="9.44140625" style="4" customWidth="1"/>
    <col min="15623" max="15623" width="14.5546875" style="4" customWidth="1"/>
    <col min="15624" max="15624" width="4.44140625" style="4" customWidth="1"/>
    <col min="15625" max="15626" width="26.5546875" style="4" customWidth="1"/>
    <col min="15627" max="15627" width="21.5546875" style="4" bestFit="1" customWidth="1"/>
    <col min="15628" max="15628" width="23.5546875" style="4" customWidth="1"/>
    <col min="15629" max="15629" width="0" style="4" hidden="1" customWidth="1"/>
    <col min="15630" max="15630" width="17.44140625" style="4" customWidth="1"/>
    <col min="15631" max="15631" width="18.44140625" style="4" customWidth="1"/>
    <col min="15632" max="15632" width="16.5546875" style="4" customWidth="1"/>
    <col min="15633" max="15633" width="18.5546875" style="4" customWidth="1"/>
    <col min="15634" max="15637" width="5" style="4" customWidth="1"/>
    <col min="15638" max="15638" width="5.44140625" style="4" customWidth="1"/>
    <col min="15639" max="15639" width="4.5546875" style="4" customWidth="1"/>
    <col min="15640" max="15872" width="5" style="4"/>
    <col min="15873" max="15873" width="3" style="4" customWidth="1"/>
    <col min="15874" max="15874" width="3.5546875" style="4" customWidth="1"/>
    <col min="15875" max="15875" width="4.44140625" style="4" customWidth="1"/>
    <col min="15876" max="15876" width="13.44140625" style="4" customWidth="1"/>
    <col min="15877" max="15877" width="7.5546875" style="4" customWidth="1"/>
    <col min="15878" max="15878" width="9.44140625" style="4" customWidth="1"/>
    <col min="15879" max="15879" width="14.5546875" style="4" customWidth="1"/>
    <col min="15880" max="15880" width="4.44140625" style="4" customWidth="1"/>
    <col min="15881" max="15882" width="26.5546875" style="4" customWidth="1"/>
    <col min="15883" max="15883" width="21.5546875" style="4" bestFit="1" customWidth="1"/>
    <col min="15884" max="15884" width="23.5546875" style="4" customWidth="1"/>
    <col min="15885" max="15885" width="0" style="4" hidden="1" customWidth="1"/>
    <col min="15886" max="15886" width="17.44140625" style="4" customWidth="1"/>
    <col min="15887" max="15887" width="18.44140625" style="4" customWidth="1"/>
    <col min="15888" max="15888" width="16.5546875" style="4" customWidth="1"/>
    <col min="15889" max="15889" width="18.5546875" style="4" customWidth="1"/>
    <col min="15890" max="15893" width="5" style="4" customWidth="1"/>
    <col min="15894" max="15894" width="5.44140625" style="4" customWidth="1"/>
    <col min="15895" max="15895" width="4.5546875" style="4" customWidth="1"/>
    <col min="15896" max="16128" width="5" style="4"/>
    <col min="16129" max="16129" width="3" style="4" customWidth="1"/>
    <col min="16130" max="16130" width="3.5546875" style="4" customWidth="1"/>
    <col min="16131" max="16131" width="4.44140625" style="4" customWidth="1"/>
    <col min="16132" max="16132" width="13.44140625" style="4" customWidth="1"/>
    <col min="16133" max="16133" width="7.5546875" style="4" customWidth="1"/>
    <col min="16134" max="16134" width="9.44140625" style="4" customWidth="1"/>
    <col min="16135" max="16135" width="14.5546875" style="4" customWidth="1"/>
    <col min="16136" max="16136" width="4.44140625" style="4" customWidth="1"/>
    <col min="16137" max="16138" width="26.5546875" style="4" customWidth="1"/>
    <col min="16139" max="16139" width="21.5546875" style="4" bestFit="1" customWidth="1"/>
    <col min="16140" max="16140" width="23.5546875" style="4" customWidth="1"/>
    <col min="16141" max="16141" width="0" style="4" hidden="1" customWidth="1"/>
    <col min="16142" max="16142" width="17.44140625" style="4" customWidth="1"/>
    <col min="16143" max="16143" width="18.44140625" style="4" customWidth="1"/>
    <col min="16144" max="16144" width="16.5546875" style="4" customWidth="1"/>
    <col min="16145" max="16145" width="18.5546875" style="4" customWidth="1"/>
    <col min="16146" max="16149" width="5" style="4" customWidth="1"/>
    <col min="16150" max="16150" width="5.44140625" style="4" customWidth="1"/>
    <col min="16151" max="16151" width="4.5546875" style="4" customWidth="1"/>
    <col min="16152" max="16384" width="5" style="4"/>
  </cols>
  <sheetData>
    <row r="1" spans="1:45" ht="31.8" thickBot="1">
      <c r="A1" s="496" t="s">
        <v>94</v>
      </c>
      <c r="B1" s="496"/>
      <c r="C1" s="496"/>
      <c r="D1" s="496"/>
      <c r="E1" s="496"/>
      <c r="F1" s="496"/>
      <c r="G1" s="496"/>
      <c r="H1" s="496"/>
      <c r="I1" s="496"/>
      <c r="J1" s="496"/>
      <c r="K1" s="496"/>
      <c r="L1" s="496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</row>
    <row r="2" spans="1:45" ht="18.600000000000001" thickTop="1">
      <c r="A2" s="46"/>
      <c r="B2" s="29"/>
      <c r="C2" s="29"/>
      <c r="D2" s="29"/>
      <c r="E2" s="29"/>
      <c r="F2" s="29"/>
      <c r="G2" s="29"/>
      <c r="H2" s="29"/>
      <c r="I2" s="47" t="s">
        <v>95</v>
      </c>
      <c r="J2" s="47" t="s">
        <v>95</v>
      </c>
      <c r="K2" s="5" t="s">
        <v>96</v>
      </c>
      <c r="L2" s="5" t="s">
        <v>96</v>
      </c>
      <c r="M2" s="5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</row>
    <row r="3" spans="1:45" ht="18">
      <c r="A3" s="29"/>
      <c r="B3" s="29"/>
      <c r="C3" s="29"/>
      <c r="D3" s="29"/>
      <c r="E3" s="29"/>
      <c r="F3" s="29"/>
      <c r="G3" s="29"/>
      <c r="H3" s="29"/>
      <c r="I3" s="48" t="e">
        <f>#REF!</f>
        <v>#REF!</v>
      </c>
      <c r="J3" s="48" t="e">
        <f>I3</f>
        <v>#REF!</v>
      </c>
      <c r="K3" s="5" t="s">
        <v>147</v>
      </c>
      <c r="L3" s="5" t="str">
        <f>+K3</f>
        <v>Ending 9/30/16</v>
      </c>
      <c r="M3" s="5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</row>
    <row r="4" spans="1:45" ht="54.6" thickBot="1">
      <c r="A4" s="49"/>
      <c r="B4" s="49"/>
      <c r="C4" s="49"/>
      <c r="D4" s="49"/>
      <c r="E4" s="49"/>
      <c r="F4" s="49"/>
      <c r="G4" s="49"/>
      <c r="H4" s="49"/>
      <c r="I4" s="50" t="s">
        <v>97</v>
      </c>
      <c r="J4" s="50" t="s">
        <v>98</v>
      </c>
      <c r="K4" s="6" t="s">
        <v>99</v>
      </c>
      <c r="L4" s="6" t="s">
        <v>100</v>
      </c>
      <c r="M4" s="6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</row>
    <row r="5" spans="1:45" ht="18.600000000000001" thickTop="1">
      <c r="A5" s="29"/>
      <c r="B5" s="29" t="s">
        <v>101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8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</row>
    <row r="6" spans="1:45" ht="18">
      <c r="A6" s="29"/>
      <c r="B6" s="29"/>
      <c r="C6" s="29" t="s">
        <v>102</v>
      </c>
      <c r="D6" s="29"/>
      <c r="E6" s="29"/>
      <c r="F6" s="29"/>
      <c r="G6" s="29"/>
      <c r="H6" s="29"/>
      <c r="I6" s="29"/>
      <c r="J6" s="29"/>
      <c r="K6" s="29"/>
      <c r="L6" s="29"/>
      <c r="M6" s="8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</row>
    <row r="7" spans="1:45" ht="18">
      <c r="A7" s="29"/>
      <c r="B7" s="29"/>
      <c r="C7" s="29"/>
      <c r="D7" s="29" t="s">
        <v>103</v>
      </c>
      <c r="E7" s="29"/>
      <c r="F7" s="29"/>
      <c r="G7" s="29"/>
      <c r="H7" s="29"/>
      <c r="I7" s="9">
        <v>9488015.2799999975</v>
      </c>
      <c r="J7" s="9">
        <v>9488015.2799999975</v>
      </c>
      <c r="K7" s="51">
        <v>9494793</v>
      </c>
      <c r="L7" s="52">
        <v>-6777.7200000025332</v>
      </c>
      <c r="M7" s="9"/>
      <c r="N7" s="7"/>
      <c r="O7" s="7"/>
      <c r="P7" s="7"/>
      <c r="Q7" s="7"/>
      <c r="R7" s="7"/>
      <c r="S7" s="7"/>
      <c r="T7" s="7"/>
      <c r="U7" s="7"/>
      <c r="V7" s="10"/>
      <c r="W7" s="11"/>
      <c r="X7" s="7"/>
      <c r="Y7" s="7"/>
      <c r="Z7" s="7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</row>
    <row r="8" spans="1:45" ht="18">
      <c r="A8" s="29"/>
      <c r="B8" s="29"/>
      <c r="C8" s="29"/>
      <c r="D8" s="29" t="s">
        <v>104</v>
      </c>
      <c r="E8" s="29"/>
      <c r="F8" s="29"/>
      <c r="G8" s="29"/>
      <c r="H8" s="29"/>
      <c r="I8" s="9">
        <v>9313578.1199999992</v>
      </c>
      <c r="J8" s="9">
        <v>9313578.1199999992</v>
      </c>
      <c r="K8" s="51">
        <v>9376659</v>
      </c>
      <c r="L8" s="52">
        <v>-63080.88000000082</v>
      </c>
      <c r="M8" s="9"/>
      <c r="N8" s="7"/>
      <c r="O8" s="7"/>
      <c r="P8" s="7"/>
      <c r="Q8" s="7"/>
      <c r="R8" s="7"/>
      <c r="S8" s="7"/>
      <c r="T8" s="7"/>
      <c r="U8" s="7"/>
      <c r="V8" s="10"/>
      <c r="W8" s="11"/>
      <c r="X8" s="7"/>
      <c r="Y8" s="7"/>
      <c r="Z8" s="7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</row>
    <row r="9" spans="1:45" ht="18">
      <c r="A9" s="29"/>
      <c r="B9" s="29"/>
      <c r="C9" s="29"/>
      <c r="D9" s="29" t="s">
        <v>105</v>
      </c>
      <c r="E9" s="29"/>
      <c r="F9" s="29"/>
      <c r="G9" s="29"/>
      <c r="H9" s="29"/>
      <c r="I9" s="9">
        <v>2947002.52</v>
      </c>
      <c r="J9" s="9">
        <v>2947002.52</v>
      </c>
      <c r="K9" s="51">
        <v>2965232</v>
      </c>
      <c r="L9" s="52">
        <v>-18229.479999999981</v>
      </c>
      <c r="M9" s="12"/>
      <c r="N9" s="7"/>
      <c r="O9" s="7"/>
      <c r="P9" s="7"/>
      <c r="Q9" s="7"/>
      <c r="R9" s="7"/>
      <c r="S9" s="7"/>
      <c r="T9" s="7"/>
      <c r="U9" s="7"/>
      <c r="V9" s="10"/>
      <c r="W9" s="11"/>
      <c r="X9" s="7"/>
      <c r="Y9" s="7"/>
      <c r="Z9" s="7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</row>
    <row r="10" spans="1:45" ht="19.8">
      <c r="A10" s="29"/>
      <c r="B10" s="29"/>
      <c r="C10" s="29"/>
      <c r="D10" s="29" t="s">
        <v>106</v>
      </c>
      <c r="E10" s="29"/>
      <c r="F10" s="29"/>
      <c r="G10" s="29"/>
      <c r="H10" s="29"/>
      <c r="I10" s="9">
        <v>5451999.96</v>
      </c>
      <c r="J10" s="9">
        <v>5452000.0800000001</v>
      </c>
      <c r="K10" s="51">
        <v>5452000</v>
      </c>
      <c r="L10" s="14">
        <v>8.0000000074505806E-2</v>
      </c>
      <c r="M10" s="13"/>
      <c r="N10" s="7"/>
      <c r="O10" s="7"/>
      <c r="P10" s="7"/>
      <c r="Q10" s="7"/>
      <c r="R10" s="7"/>
      <c r="S10" s="7"/>
      <c r="T10" s="7"/>
      <c r="U10" s="7"/>
      <c r="V10" s="10"/>
      <c r="W10" s="11"/>
      <c r="X10" s="7"/>
      <c r="Y10" s="7"/>
      <c r="Z10" s="7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</row>
    <row r="11" spans="1:45" ht="19.8">
      <c r="A11" s="29"/>
      <c r="B11" s="29"/>
      <c r="C11" s="29"/>
      <c r="D11" s="29" t="s">
        <v>107</v>
      </c>
      <c r="E11" s="29"/>
      <c r="F11" s="29"/>
      <c r="G11" s="29"/>
      <c r="H11" s="29"/>
      <c r="I11" s="53"/>
      <c r="J11" s="53"/>
      <c r="K11" s="54"/>
      <c r="L11" s="55">
        <v>0</v>
      </c>
      <c r="M11" s="13"/>
      <c r="N11" s="7"/>
      <c r="O11" s="7"/>
      <c r="P11" s="7"/>
      <c r="Q11" s="7"/>
      <c r="R11" s="7"/>
      <c r="S11" s="7"/>
      <c r="T11" s="7"/>
      <c r="U11" s="7"/>
      <c r="V11" s="10"/>
      <c r="W11" s="11"/>
      <c r="X11" s="7"/>
      <c r="Y11" s="7"/>
      <c r="Z11" s="7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</row>
    <row r="12" spans="1:45" ht="18">
      <c r="A12" s="56"/>
      <c r="B12" s="29"/>
      <c r="C12" s="29"/>
      <c r="D12" s="57" t="s">
        <v>108</v>
      </c>
      <c r="E12" s="29"/>
      <c r="F12" s="29"/>
      <c r="G12" s="29"/>
      <c r="H12" s="29"/>
      <c r="I12" s="14">
        <v>27200595.879999999</v>
      </c>
      <c r="J12" s="14">
        <v>27200596</v>
      </c>
      <c r="K12" s="14">
        <v>27288684</v>
      </c>
      <c r="L12" s="52">
        <v>-88088.00000000326</v>
      </c>
      <c r="M12" s="14"/>
      <c r="N12" s="7"/>
      <c r="O12" s="15"/>
      <c r="P12" s="16"/>
      <c r="Q12" s="7"/>
      <c r="R12" s="7"/>
      <c r="S12" s="7"/>
      <c r="T12" s="7"/>
      <c r="U12" s="7"/>
      <c r="V12" s="10"/>
      <c r="W12" s="11"/>
      <c r="X12" s="7"/>
      <c r="Y12" s="7"/>
      <c r="Z12" s="7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</row>
    <row r="13" spans="1:45" ht="18">
      <c r="A13" s="56"/>
      <c r="B13" s="29"/>
      <c r="C13" s="29" t="s">
        <v>67</v>
      </c>
      <c r="D13" s="29"/>
      <c r="E13" s="29"/>
      <c r="F13" s="29"/>
      <c r="G13" s="29"/>
      <c r="H13" s="29"/>
      <c r="I13" s="9"/>
      <c r="J13" s="9"/>
      <c r="K13" s="9"/>
      <c r="L13" s="52"/>
      <c r="M13" s="9"/>
      <c r="N13" s="7"/>
      <c r="O13" s="15"/>
      <c r="P13" s="16"/>
      <c r="Q13" s="7"/>
      <c r="R13" s="7"/>
      <c r="S13" s="7"/>
      <c r="T13" s="7"/>
      <c r="U13" s="7"/>
      <c r="V13" s="10"/>
      <c r="W13" s="11"/>
      <c r="X13" s="7"/>
      <c r="Y13" s="7"/>
      <c r="Z13" s="7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</row>
    <row r="14" spans="1:45" ht="19.8">
      <c r="A14" s="56"/>
      <c r="B14" s="29"/>
      <c r="C14" s="29"/>
      <c r="D14" s="29" t="s">
        <v>109</v>
      </c>
      <c r="E14" s="29"/>
      <c r="F14" s="29"/>
      <c r="G14" s="29"/>
      <c r="H14" s="29"/>
      <c r="I14" s="17">
        <v>2089.09</v>
      </c>
      <c r="J14" s="17">
        <v>18904.5</v>
      </c>
      <c r="K14" s="17">
        <v>1500</v>
      </c>
      <c r="L14" s="28">
        <v>17404.5</v>
      </c>
      <c r="M14" s="17"/>
      <c r="N14" s="7"/>
      <c r="O14" s="7"/>
      <c r="P14" s="7"/>
      <c r="Q14" s="7"/>
      <c r="R14" s="7"/>
      <c r="S14" s="7"/>
      <c r="T14" s="7"/>
      <c r="U14" s="7"/>
      <c r="V14" s="10"/>
      <c r="W14" s="11"/>
      <c r="X14" s="7"/>
      <c r="Y14" s="7"/>
      <c r="Z14" s="7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</row>
    <row r="15" spans="1:45" ht="19.8">
      <c r="A15" s="56"/>
      <c r="B15" s="56"/>
      <c r="C15" s="29"/>
      <c r="D15" s="58"/>
      <c r="E15" s="56"/>
      <c r="F15" s="56"/>
      <c r="G15" s="56"/>
      <c r="H15" s="56"/>
      <c r="I15" s="18"/>
      <c r="J15" s="18"/>
      <c r="K15" s="18"/>
      <c r="L15" s="28"/>
      <c r="M15" s="18"/>
      <c r="N15" s="7"/>
      <c r="O15" s="7"/>
      <c r="P15" s="7"/>
      <c r="Q15" s="7"/>
      <c r="R15" s="7"/>
      <c r="S15" s="7"/>
      <c r="T15" s="7"/>
      <c r="U15" s="7"/>
      <c r="V15" s="10"/>
      <c r="W15" s="11"/>
      <c r="X15" s="7"/>
      <c r="Y15" s="7"/>
      <c r="Z15" s="7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</row>
    <row r="16" spans="1:45" ht="18">
      <c r="A16" s="56"/>
      <c r="B16" s="56"/>
      <c r="C16" s="56"/>
      <c r="D16" s="59" t="s">
        <v>110</v>
      </c>
      <c r="E16" s="56"/>
      <c r="F16" s="56"/>
      <c r="G16" s="56"/>
      <c r="H16" s="56"/>
      <c r="I16" s="19">
        <v>27202684.969999999</v>
      </c>
      <c r="J16" s="19">
        <v>27219500.5</v>
      </c>
      <c r="K16" s="19">
        <v>27290184</v>
      </c>
      <c r="L16" s="19">
        <v>-70683.50000000326</v>
      </c>
      <c r="M16" s="19"/>
      <c r="N16" s="7"/>
      <c r="O16" s="7"/>
      <c r="P16" s="7"/>
      <c r="Q16" s="7"/>
      <c r="R16" s="7"/>
      <c r="S16" s="7"/>
      <c r="T16" s="7"/>
      <c r="U16" s="7"/>
      <c r="V16" s="10"/>
      <c r="W16" s="11"/>
      <c r="X16" s="7"/>
      <c r="Y16" s="7"/>
      <c r="Z16" s="7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</row>
    <row r="17" spans="1:45" ht="18">
      <c r="A17" s="56"/>
      <c r="B17" s="56"/>
      <c r="C17" s="56"/>
      <c r="D17" s="56"/>
      <c r="E17" s="56"/>
      <c r="F17" s="56"/>
      <c r="G17" s="56"/>
      <c r="H17" s="56"/>
      <c r="I17" s="12"/>
      <c r="J17" s="12"/>
      <c r="K17" s="19"/>
      <c r="L17" s="52"/>
      <c r="M17" s="20"/>
      <c r="N17" s="7"/>
      <c r="O17" s="7"/>
      <c r="P17" s="7"/>
      <c r="Q17" s="7"/>
      <c r="R17" s="7"/>
      <c r="S17" s="7"/>
      <c r="T17" s="7"/>
      <c r="U17" s="7"/>
      <c r="V17" s="10"/>
      <c r="W17" s="11"/>
      <c r="X17" s="7"/>
      <c r="Y17" s="7"/>
      <c r="Z17" s="7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</row>
    <row r="18" spans="1:45" ht="18">
      <c r="A18" s="56"/>
      <c r="B18" s="29" t="s">
        <v>62</v>
      </c>
      <c r="C18" s="29"/>
      <c r="D18" s="29"/>
      <c r="E18" s="29"/>
      <c r="F18" s="29"/>
      <c r="G18" s="29"/>
      <c r="H18" s="29"/>
      <c r="I18" s="9"/>
      <c r="J18" s="9"/>
      <c r="K18" s="14"/>
      <c r="L18" s="52"/>
      <c r="M18" s="8"/>
      <c r="N18" s="7"/>
      <c r="O18" s="7"/>
      <c r="P18" s="7"/>
      <c r="Q18" s="7"/>
      <c r="R18" s="7"/>
      <c r="S18" s="7"/>
      <c r="T18" s="7"/>
      <c r="U18" s="7"/>
      <c r="V18" s="10"/>
      <c r="W18" s="11"/>
      <c r="X18" s="7"/>
      <c r="Y18" s="7"/>
      <c r="Z18" s="7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</row>
    <row r="19" spans="1:45" ht="18">
      <c r="A19" s="29"/>
      <c r="B19" s="29"/>
      <c r="C19" s="29" t="s">
        <v>111</v>
      </c>
      <c r="D19" s="29"/>
      <c r="E19" s="29"/>
      <c r="F19" s="29"/>
      <c r="G19" s="29"/>
      <c r="H19" s="29"/>
      <c r="I19" s="9">
        <v>15231561.740000002</v>
      </c>
      <c r="J19" s="9">
        <v>15224861.239999998</v>
      </c>
      <c r="K19" s="14">
        <v>15163033</v>
      </c>
      <c r="L19" s="52">
        <v>61828.239999998361</v>
      </c>
      <c r="M19" s="9"/>
      <c r="N19" s="10"/>
      <c r="O19" s="21"/>
      <c r="P19" s="22"/>
      <c r="Q19" s="7"/>
      <c r="R19" s="7"/>
      <c r="S19" s="7"/>
      <c r="T19" s="7"/>
      <c r="U19" s="7"/>
      <c r="V19" s="10"/>
      <c r="W19" s="11"/>
      <c r="X19" s="7"/>
      <c r="Y19" s="7"/>
      <c r="Z19" s="7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</row>
    <row r="20" spans="1:45" ht="18">
      <c r="A20" s="29"/>
      <c r="B20" s="29"/>
      <c r="C20" s="29" t="s">
        <v>93</v>
      </c>
      <c r="D20" s="29"/>
      <c r="E20" s="29"/>
      <c r="F20" s="29"/>
      <c r="G20" s="29"/>
      <c r="H20" s="29"/>
      <c r="I20" s="9">
        <v>7699222.1599999974</v>
      </c>
      <c r="J20" s="9">
        <v>7710314.1600000011</v>
      </c>
      <c r="K20" s="14">
        <v>7699222</v>
      </c>
      <c r="L20" s="52">
        <v>11092.16000000108</v>
      </c>
      <c r="M20" s="9"/>
      <c r="N20" s="11"/>
      <c r="O20" s="11"/>
      <c r="P20" s="22"/>
      <c r="Q20" s="7"/>
      <c r="R20" s="7"/>
      <c r="S20" s="7"/>
      <c r="T20" s="7"/>
      <c r="U20" s="7"/>
      <c r="V20" s="10"/>
      <c r="W20" s="11"/>
      <c r="X20" s="7"/>
      <c r="Y20" s="7"/>
      <c r="Z20" s="7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</row>
    <row r="21" spans="1:45" ht="19.8">
      <c r="A21" s="29"/>
      <c r="B21" s="29"/>
      <c r="C21" s="29" t="s">
        <v>112</v>
      </c>
      <c r="D21" s="29"/>
      <c r="E21" s="29"/>
      <c r="F21" s="29"/>
      <c r="G21" s="29"/>
      <c r="H21" s="29"/>
      <c r="I21" s="13">
        <v>1676761.88</v>
      </c>
      <c r="J21" s="13">
        <v>2582631</v>
      </c>
      <c r="K21" s="55">
        <v>2582631</v>
      </c>
      <c r="L21" s="28">
        <v>0</v>
      </c>
      <c r="M21" s="13"/>
      <c r="N21" s="7"/>
      <c r="O21" s="7"/>
      <c r="P21" s="22"/>
      <c r="Q21" s="7"/>
      <c r="R21" s="7"/>
      <c r="S21" s="7"/>
      <c r="T21" s="7"/>
      <c r="U21" s="7"/>
      <c r="V21" s="10"/>
      <c r="W21" s="11"/>
      <c r="X21" s="7"/>
      <c r="Y21" s="7"/>
      <c r="Z21" s="7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</row>
    <row r="22" spans="1:45" ht="18">
      <c r="A22" s="29"/>
      <c r="B22" s="29"/>
      <c r="C22" s="29"/>
      <c r="D22" s="57" t="s">
        <v>66</v>
      </c>
      <c r="E22" s="29"/>
      <c r="F22" s="29"/>
      <c r="G22" s="29"/>
      <c r="H22" s="29"/>
      <c r="I22" s="14">
        <v>24607545.779999997</v>
      </c>
      <c r="J22" s="14">
        <v>25517806.399999999</v>
      </c>
      <c r="K22" s="14">
        <v>25444886</v>
      </c>
      <c r="L22" s="52">
        <v>72920.399999999441</v>
      </c>
      <c r="M22" s="14"/>
      <c r="N22" s="7"/>
      <c r="O22" s="23"/>
      <c r="P22" s="24"/>
      <c r="Q22" s="7"/>
      <c r="R22" s="7"/>
      <c r="S22" s="7"/>
      <c r="T22" s="7"/>
      <c r="U22" s="7"/>
      <c r="V22" s="10"/>
      <c r="W22" s="11"/>
      <c r="X22" s="7"/>
      <c r="Y22" s="7"/>
      <c r="Z22" s="7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</row>
    <row r="23" spans="1:45" ht="18">
      <c r="A23" s="29"/>
      <c r="B23" s="29"/>
      <c r="C23" s="29"/>
      <c r="D23" s="29"/>
      <c r="E23" s="29"/>
      <c r="F23" s="29"/>
      <c r="G23" s="29"/>
      <c r="H23" s="29"/>
      <c r="I23" s="9"/>
      <c r="J23" s="9"/>
      <c r="K23" s="14"/>
      <c r="L23" s="52"/>
      <c r="M23" s="9"/>
      <c r="N23" s="7"/>
      <c r="O23" s="7"/>
      <c r="P23" s="25"/>
      <c r="Q23" s="7"/>
      <c r="R23" s="7"/>
      <c r="S23" s="7"/>
      <c r="T23" s="7"/>
      <c r="U23" s="7"/>
      <c r="V23" s="10"/>
      <c r="W23" s="11"/>
      <c r="X23" s="7"/>
      <c r="Y23" s="7"/>
      <c r="Z23" s="7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</row>
    <row r="24" spans="1:45" ht="18">
      <c r="A24" s="29"/>
      <c r="B24" s="29" t="s">
        <v>113</v>
      </c>
      <c r="C24" s="29"/>
      <c r="D24" s="29"/>
      <c r="E24" s="29"/>
      <c r="F24" s="29"/>
      <c r="G24" s="29"/>
      <c r="H24" s="29"/>
      <c r="I24" s="14"/>
      <c r="J24" s="14"/>
      <c r="K24" s="14"/>
      <c r="L24" s="52"/>
      <c r="M24" s="14"/>
      <c r="N24" s="7"/>
      <c r="O24" s="26"/>
      <c r="P24" s="22"/>
      <c r="Q24" s="7"/>
      <c r="R24" s="7"/>
      <c r="S24" s="7"/>
      <c r="T24" s="7"/>
      <c r="U24" s="7"/>
      <c r="V24" s="10"/>
      <c r="W24" s="11"/>
      <c r="X24" s="7"/>
      <c r="Y24" s="7"/>
      <c r="Z24" s="7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</row>
    <row r="25" spans="1:45" ht="18">
      <c r="A25" s="29"/>
      <c r="B25" s="29"/>
      <c r="C25" s="29" t="s">
        <v>114</v>
      </c>
      <c r="D25" s="29"/>
      <c r="E25" s="29"/>
      <c r="F25" s="29"/>
      <c r="G25" s="29"/>
      <c r="H25" s="29"/>
      <c r="I25" s="9">
        <v>-6614713.7599999988</v>
      </c>
      <c r="J25" s="9">
        <v>-6575217</v>
      </c>
      <c r="K25" s="14">
        <v>-6575217</v>
      </c>
      <c r="L25" s="52">
        <v>0</v>
      </c>
      <c r="M25" s="9"/>
      <c r="N25" s="7"/>
      <c r="O25" s="26"/>
      <c r="P25" s="27"/>
      <c r="Q25" s="7"/>
      <c r="R25" s="7"/>
      <c r="S25" s="7"/>
      <c r="T25" s="7"/>
      <c r="U25" s="7"/>
      <c r="V25" s="10"/>
      <c r="W25" s="11"/>
      <c r="X25" s="7"/>
      <c r="Y25" s="7"/>
      <c r="Z25" s="7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</row>
    <row r="26" spans="1:45" ht="18">
      <c r="A26" s="29"/>
      <c r="B26" s="29"/>
      <c r="C26" s="29" t="s">
        <v>115</v>
      </c>
      <c r="D26" s="29"/>
      <c r="E26" s="29"/>
      <c r="F26" s="29"/>
      <c r="G26" s="29"/>
      <c r="H26" s="29"/>
      <c r="I26" s="9">
        <v>3392.65</v>
      </c>
      <c r="J26" s="9">
        <v>-1260</v>
      </c>
      <c r="K26" s="14">
        <v>-1260</v>
      </c>
      <c r="L26" s="52">
        <v>0</v>
      </c>
      <c r="M26" s="9"/>
      <c r="N26" s="7"/>
      <c r="O26" s="26"/>
      <c r="P26" s="27"/>
      <c r="Q26" s="7"/>
      <c r="R26" s="7"/>
      <c r="S26" s="7"/>
      <c r="T26" s="7"/>
      <c r="U26" s="7"/>
      <c r="V26" s="10"/>
      <c r="W26" s="11"/>
      <c r="X26" s="7"/>
      <c r="Y26" s="7"/>
      <c r="Z26" s="7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</row>
    <row r="27" spans="1:45" ht="18">
      <c r="A27" s="29"/>
      <c r="B27" s="29"/>
      <c r="C27" s="29" t="s">
        <v>116</v>
      </c>
      <c r="D27" s="29"/>
      <c r="E27" s="29" t="s">
        <v>117</v>
      </c>
      <c r="F27" s="29"/>
      <c r="G27" s="29"/>
      <c r="H27" s="29"/>
      <c r="I27" s="14">
        <v>1376714.52</v>
      </c>
      <c r="J27" s="14">
        <v>1832675</v>
      </c>
      <c r="K27" s="14">
        <v>1832675</v>
      </c>
      <c r="L27" s="52">
        <v>0</v>
      </c>
      <c r="M27" s="14"/>
      <c r="N27" s="7"/>
      <c r="O27" s="26"/>
      <c r="P27" s="27"/>
      <c r="Q27" s="7"/>
      <c r="R27" s="7"/>
      <c r="S27" s="7"/>
      <c r="T27" s="7"/>
      <c r="U27" s="7"/>
      <c r="V27" s="10"/>
      <c r="W27" s="11"/>
      <c r="X27" s="7"/>
      <c r="Y27" s="7"/>
      <c r="Z27" s="7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</row>
    <row r="28" spans="1:45" ht="18">
      <c r="A28" s="29"/>
      <c r="B28" s="29"/>
      <c r="C28" s="29"/>
      <c r="D28" s="29"/>
      <c r="E28" s="29" t="s">
        <v>118</v>
      </c>
      <c r="F28" s="29"/>
      <c r="G28" s="29"/>
      <c r="H28" s="29"/>
      <c r="I28" s="14">
        <v>5330000</v>
      </c>
      <c r="J28" s="14">
        <v>5905000</v>
      </c>
      <c r="K28" s="14">
        <v>5905000</v>
      </c>
      <c r="L28" s="52">
        <v>0</v>
      </c>
      <c r="M28" s="14"/>
      <c r="N28" s="7"/>
      <c r="O28" s="7"/>
      <c r="P28" s="7"/>
      <c r="Q28" s="7"/>
      <c r="R28" s="7"/>
      <c r="S28" s="7"/>
      <c r="T28" s="7"/>
      <c r="U28" s="7"/>
      <c r="V28" s="10"/>
      <c r="W28" s="11"/>
      <c r="X28" s="7"/>
      <c r="Y28" s="7"/>
      <c r="Z28" s="7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</row>
    <row r="29" spans="1:45" ht="19.8">
      <c r="A29" s="29"/>
      <c r="B29" s="29"/>
      <c r="C29" s="29" t="s">
        <v>119</v>
      </c>
      <c r="D29" s="29"/>
      <c r="E29" s="29"/>
      <c r="F29" s="29"/>
      <c r="G29" s="29"/>
      <c r="H29" s="29"/>
      <c r="I29" s="17">
        <v>18936.22</v>
      </c>
      <c r="J29" s="17">
        <v>284100</v>
      </c>
      <c r="K29" s="55">
        <v>284100</v>
      </c>
      <c r="L29" s="17">
        <v>0</v>
      </c>
      <c r="M29" s="17"/>
      <c r="N29" s="7"/>
      <c r="O29" s="7"/>
      <c r="P29" s="7"/>
      <c r="Q29" s="7"/>
      <c r="R29" s="7"/>
      <c r="S29" s="7"/>
      <c r="T29" s="7"/>
      <c r="U29" s="7"/>
      <c r="V29" s="10"/>
      <c r="W29" s="11"/>
      <c r="X29" s="7"/>
      <c r="Y29" s="7"/>
      <c r="Z29" s="7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</row>
    <row r="30" spans="1:45" ht="19.8">
      <c r="A30" s="29"/>
      <c r="B30" s="29"/>
      <c r="C30" s="29"/>
      <c r="D30" s="57" t="s">
        <v>120</v>
      </c>
      <c r="E30" s="29"/>
      <c r="F30" s="29"/>
      <c r="G30" s="29"/>
      <c r="H30" s="29"/>
      <c r="I30" s="28">
        <v>114329.63000000201</v>
      </c>
      <c r="J30" s="28">
        <v>1445298</v>
      </c>
      <c r="K30" s="28">
        <v>1445298</v>
      </c>
      <c r="L30" s="17">
        <v>0</v>
      </c>
      <c r="M30" s="28"/>
      <c r="N30" s="7"/>
      <c r="O30" s="7"/>
      <c r="P30" s="7"/>
      <c r="Q30" s="7"/>
      <c r="R30" s="7"/>
      <c r="S30" s="7"/>
      <c r="T30" s="7"/>
      <c r="U30" s="7"/>
      <c r="V30" s="10"/>
      <c r="W30" s="11"/>
      <c r="X30" s="7"/>
      <c r="Y30" s="7"/>
      <c r="Z30" s="7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</row>
    <row r="31" spans="1:45" ht="18">
      <c r="A31" s="29"/>
      <c r="B31" s="29"/>
      <c r="C31" s="29"/>
      <c r="D31" s="29"/>
      <c r="E31" s="29"/>
      <c r="F31" s="29"/>
      <c r="G31" s="29"/>
      <c r="H31" s="29"/>
      <c r="I31" s="52"/>
      <c r="J31" s="52"/>
      <c r="K31" s="14"/>
      <c r="L31" s="52"/>
      <c r="M31" s="29"/>
      <c r="N31" s="30"/>
      <c r="O31" s="30"/>
      <c r="P31" s="30"/>
      <c r="Q31" s="30"/>
      <c r="R31" s="30"/>
      <c r="S31" s="7"/>
      <c r="T31" s="7"/>
      <c r="U31" s="7"/>
      <c r="V31" s="10"/>
      <c r="W31" s="11"/>
      <c r="X31" s="7"/>
      <c r="Y31" s="7"/>
      <c r="Z31" s="7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</row>
    <row r="32" spans="1:45" ht="18.600000000000001" thickBot="1">
      <c r="A32" s="49"/>
      <c r="B32" s="49"/>
      <c r="C32" s="49"/>
      <c r="D32" s="60" t="s">
        <v>121</v>
      </c>
      <c r="E32" s="49"/>
      <c r="F32" s="49"/>
      <c r="G32" s="49"/>
      <c r="H32" s="49"/>
      <c r="I32" s="31">
        <v>24721875.41</v>
      </c>
      <c r="J32" s="31">
        <v>26963104.399999999</v>
      </c>
      <c r="K32" s="31">
        <v>26890184</v>
      </c>
      <c r="L32" s="31">
        <v>72920.399999999441</v>
      </c>
      <c r="M32" s="31"/>
      <c r="N32" s="30"/>
      <c r="O32" s="30"/>
      <c r="P32" s="30"/>
      <c r="Q32" s="30"/>
      <c r="R32" s="30"/>
      <c r="S32" s="7"/>
      <c r="T32" s="7"/>
      <c r="U32" s="7"/>
      <c r="V32" s="10"/>
      <c r="W32" s="11"/>
      <c r="X32" s="7"/>
      <c r="Y32" s="7"/>
      <c r="Z32" s="7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</row>
    <row r="33" spans="1:45" ht="18.600000000000001" thickTop="1">
      <c r="A33" s="29"/>
      <c r="B33" s="29"/>
      <c r="C33" s="29"/>
      <c r="D33" s="29"/>
      <c r="E33" s="29"/>
      <c r="F33" s="29"/>
      <c r="G33" s="29"/>
      <c r="H33" s="29"/>
      <c r="I33" s="14"/>
      <c r="J33" s="14"/>
      <c r="K33" s="14"/>
      <c r="L33" s="52"/>
      <c r="M33" s="14"/>
      <c r="N33" s="30"/>
      <c r="O33" s="30"/>
      <c r="P33" s="30"/>
      <c r="Q33" s="30"/>
      <c r="R33" s="30"/>
      <c r="S33" s="7"/>
      <c r="T33" s="7"/>
      <c r="U33" s="7"/>
      <c r="V33" s="10"/>
      <c r="W33" s="11"/>
      <c r="X33" s="7"/>
      <c r="Y33" s="7"/>
      <c r="Z33" s="7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</row>
    <row r="34" spans="1:45" ht="18.600000000000001" thickBot="1">
      <c r="A34" s="49"/>
      <c r="B34" s="61" t="s">
        <v>122</v>
      </c>
      <c r="C34" s="49"/>
      <c r="D34" s="49"/>
      <c r="E34" s="49"/>
      <c r="F34" s="49"/>
      <c r="G34" s="49"/>
      <c r="H34" s="49"/>
      <c r="I34" s="32">
        <v>2480809.5599999987</v>
      </c>
      <c r="J34" s="32">
        <v>256396.10000000149</v>
      </c>
      <c r="K34" s="32">
        <v>400000</v>
      </c>
      <c r="L34" s="32">
        <v>-143603.9000000027</v>
      </c>
      <c r="M34" s="32"/>
      <c r="N34" s="33"/>
      <c r="O34" s="33"/>
      <c r="P34" s="33"/>
      <c r="Q34" s="33"/>
      <c r="R34" s="33"/>
      <c r="S34" s="3"/>
      <c r="T34" s="3"/>
      <c r="U34" s="3"/>
      <c r="V34" s="34"/>
      <c r="W34" s="35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</row>
    <row r="35" spans="1:45" ht="10.5" customHeight="1" thickTop="1">
      <c r="A35" s="29"/>
      <c r="B35" s="46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36"/>
      <c r="N35" s="33"/>
      <c r="O35" s="33"/>
      <c r="P35" s="33"/>
      <c r="Q35" s="33"/>
      <c r="R35" s="33"/>
      <c r="S35" s="3"/>
      <c r="T35" s="3"/>
      <c r="U35" s="3"/>
      <c r="V35" s="34"/>
      <c r="W35" s="35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</row>
    <row r="36" spans="1:45" ht="10.5" customHeight="1">
      <c r="A36" s="29"/>
      <c r="B36" s="46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36"/>
      <c r="N36" s="33"/>
      <c r="O36" s="33"/>
      <c r="P36" s="33"/>
      <c r="Q36" s="33"/>
      <c r="R36" s="33"/>
      <c r="S36" s="3"/>
      <c r="T36" s="3"/>
      <c r="U36" s="3"/>
      <c r="V36" s="34"/>
      <c r="W36" s="35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</row>
    <row r="37" spans="1:45" ht="10.5" customHeight="1">
      <c r="A37" s="29"/>
      <c r="B37" s="46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36"/>
      <c r="N37" s="33"/>
      <c r="O37" s="33"/>
      <c r="P37" s="33"/>
      <c r="Q37" s="33"/>
      <c r="R37" s="33"/>
      <c r="S37" s="3"/>
      <c r="T37" s="3"/>
      <c r="U37" s="3"/>
      <c r="V37" s="34"/>
      <c r="W37" s="35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</row>
    <row r="38" spans="1:45" ht="18">
      <c r="A38" s="37"/>
      <c r="B38" s="37"/>
      <c r="C38" s="37"/>
      <c r="D38" s="37"/>
      <c r="E38" s="37"/>
      <c r="F38" s="37"/>
      <c r="G38" s="37"/>
      <c r="H38" s="37"/>
      <c r="I38" s="37"/>
      <c r="J38" s="38"/>
      <c r="K38" s="39"/>
      <c r="L38" s="40"/>
      <c r="M38" s="33"/>
      <c r="N38" s="41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</row>
    <row r="39" spans="1:45" ht="18">
      <c r="A39" s="497" t="s">
        <v>123</v>
      </c>
      <c r="B39" s="498"/>
      <c r="C39" s="498"/>
      <c r="D39" s="498"/>
      <c r="E39" s="498"/>
      <c r="F39" s="498"/>
      <c r="G39" s="498"/>
      <c r="H39" s="498"/>
      <c r="I39" s="499"/>
      <c r="J39" s="500" t="s">
        <v>124</v>
      </c>
      <c r="K39" s="498"/>
      <c r="L39" s="499"/>
      <c r="M39" s="3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</row>
    <row r="40" spans="1:45" ht="18">
      <c r="A40" s="62"/>
      <c r="B40" s="56" t="s">
        <v>125</v>
      </c>
      <c r="C40" s="56"/>
      <c r="D40" s="56"/>
      <c r="E40" s="56"/>
      <c r="F40" s="56"/>
      <c r="G40" s="7"/>
      <c r="H40" s="56"/>
      <c r="I40" s="63">
        <v>256396.10000000149</v>
      </c>
      <c r="J40" s="64" t="s">
        <v>126</v>
      </c>
      <c r="K40" s="65" t="s">
        <v>127</v>
      </c>
      <c r="L40" s="66" t="s">
        <v>128</v>
      </c>
      <c r="M40" s="33"/>
      <c r="N40" s="3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</row>
    <row r="41" spans="1:45" ht="18">
      <c r="A41" s="62"/>
      <c r="B41" s="67" t="s">
        <v>129</v>
      </c>
      <c r="C41" s="67"/>
      <c r="D41" s="67"/>
      <c r="E41" s="67"/>
      <c r="F41" s="67"/>
      <c r="G41" s="68"/>
      <c r="H41" s="67"/>
      <c r="I41" s="69">
        <v>540000</v>
      </c>
      <c r="J41" s="70">
        <v>656348</v>
      </c>
      <c r="K41" s="71">
        <v>656348</v>
      </c>
      <c r="L41" s="72">
        <v>0</v>
      </c>
      <c r="M41" s="33"/>
      <c r="N41" s="3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</row>
    <row r="42" spans="1:45" ht="18">
      <c r="A42" s="62"/>
      <c r="B42" s="56" t="s">
        <v>130</v>
      </c>
      <c r="C42" s="56"/>
      <c r="D42" s="56"/>
      <c r="E42" s="56"/>
      <c r="F42" s="56"/>
      <c r="G42" s="7"/>
      <c r="H42" s="56"/>
      <c r="I42" s="63">
        <v>-283603.89999999851</v>
      </c>
      <c r="J42" s="3"/>
      <c r="K42" s="34"/>
      <c r="L42" s="73"/>
      <c r="M42" s="33"/>
      <c r="N42" s="3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</row>
    <row r="43" spans="1:45" ht="18">
      <c r="A43" s="62"/>
      <c r="B43" s="56"/>
      <c r="C43" s="56"/>
      <c r="D43" s="56"/>
      <c r="E43" s="56"/>
      <c r="F43" s="56"/>
      <c r="G43" s="7"/>
      <c r="H43" s="56"/>
      <c r="I43" s="63"/>
      <c r="J43" s="3"/>
      <c r="K43" s="34"/>
      <c r="L43" s="73"/>
      <c r="M43" s="33"/>
      <c r="N43" s="3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</row>
    <row r="44" spans="1:45">
      <c r="A44" s="74"/>
      <c r="B44" s="75"/>
      <c r="C44" s="75"/>
      <c r="D44" s="75"/>
      <c r="E44" s="75"/>
      <c r="F44" s="75"/>
      <c r="G44" s="75"/>
      <c r="H44" s="75"/>
      <c r="I44" s="75"/>
      <c r="J44" s="62"/>
      <c r="K44" s="34"/>
      <c r="L44" s="73"/>
      <c r="M44" s="3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</row>
    <row r="45" spans="1:45" ht="18">
      <c r="A45" s="62"/>
      <c r="B45" s="56" t="s">
        <v>131</v>
      </c>
      <c r="C45" s="56"/>
      <c r="D45" s="56"/>
      <c r="E45" s="56"/>
      <c r="F45" s="56"/>
      <c r="G45" s="76"/>
      <c r="H45" s="56"/>
      <c r="I45" s="77">
        <v>0</v>
      </c>
      <c r="J45" s="3"/>
      <c r="K45" s="34"/>
      <c r="L45" s="73"/>
      <c r="M45" s="3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</row>
    <row r="46" spans="1:45" ht="18">
      <c r="A46" s="62"/>
      <c r="B46" s="56" t="s">
        <v>132</v>
      </c>
      <c r="C46" s="56"/>
      <c r="D46" s="56"/>
      <c r="E46" s="56"/>
      <c r="F46" s="56"/>
      <c r="G46" s="56"/>
      <c r="H46" s="56"/>
      <c r="I46" s="78">
        <v>0</v>
      </c>
      <c r="J46" s="3"/>
      <c r="K46" s="34"/>
      <c r="L46" s="73"/>
      <c r="M46" s="3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</row>
    <row r="47" spans="1:45" ht="18">
      <c r="A47" s="62"/>
      <c r="B47" s="56" t="s">
        <v>133</v>
      </c>
      <c r="C47" s="56"/>
      <c r="D47" s="56"/>
      <c r="E47" s="56"/>
      <c r="F47" s="56"/>
      <c r="G47" s="56"/>
      <c r="H47" s="56"/>
      <c r="I47" s="79">
        <v>19.2</v>
      </c>
      <c r="J47" s="3" t="s">
        <v>85</v>
      </c>
      <c r="K47" s="34"/>
      <c r="L47" s="73"/>
      <c r="M47" s="3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</row>
    <row r="48" spans="1:45" ht="18">
      <c r="A48" s="62"/>
      <c r="B48" s="56" t="s">
        <v>134</v>
      </c>
      <c r="C48" s="56"/>
      <c r="D48" s="56"/>
      <c r="E48" s="56"/>
      <c r="F48" s="56"/>
      <c r="G48" s="56"/>
      <c r="H48" s="56"/>
      <c r="I48" s="80">
        <v>0</v>
      </c>
      <c r="J48" s="498"/>
      <c r="K48" s="498"/>
      <c r="L48" s="499"/>
      <c r="M48" s="3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</row>
    <row r="49" spans="1:45" ht="18">
      <c r="A49" s="62"/>
      <c r="B49" s="56"/>
      <c r="C49" s="56"/>
      <c r="D49" s="56"/>
      <c r="E49" s="56"/>
      <c r="F49" s="56"/>
      <c r="G49" s="56"/>
      <c r="H49" s="56"/>
      <c r="I49" s="80"/>
      <c r="J49" s="65"/>
      <c r="K49" s="65"/>
      <c r="L49" s="81"/>
      <c r="M49" s="34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</row>
    <row r="50" spans="1:45" ht="18">
      <c r="A50" s="62"/>
      <c r="B50" s="56"/>
      <c r="C50" s="56"/>
      <c r="D50" s="56"/>
      <c r="E50" s="56"/>
      <c r="F50" s="56"/>
      <c r="G50" s="56" t="s">
        <v>135</v>
      </c>
      <c r="H50" s="56"/>
      <c r="I50" s="82">
        <v>19.2</v>
      </c>
      <c r="J50" s="15"/>
      <c r="K50" s="15"/>
      <c r="L50" s="83"/>
      <c r="M50" s="34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</row>
    <row r="51" spans="1:45">
      <c r="A51" s="43"/>
      <c r="B51" s="37"/>
      <c r="C51" s="37"/>
      <c r="D51" s="37"/>
      <c r="E51" s="37"/>
      <c r="F51" s="37"/>
      <c r="G51" s="37"/>
      <c r="H51" s="37"/>
      <c r="I51" s="37"/>
      <c r="J51" s="44"/>
      <c r="K51" s="37"/>
      <c r="L51" s="45"/>
      <c r="M51" s="34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</row>
    <row r="52" spans="1:45">
      <c r="A52" s="3"/>
      <c r="B52" s="3"/>
      <c r="C52" s="3"/>
      <c r="D52" s="3"/>
      <c r="E52" s="3"/>
      <c r="F52" s="3"/>
      <c r="G52" s="3"/>
      <c r="H52" s="3"/>
      <c r="I52" s="3"/>
      <c r="J52" s="33"/>
      <c r="K52" s="33"/>
      <c r="L52" s="33"/>
      <c r="M52" s="34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</row>
    <row r="53" spans="1:45" ht="21">
      <c r="A53" s="84" t="s">
        <v>136</v>
      </c>
      <c r="B53" s="3"/>
      <c r="C53" s="3"/>
      <c r="D53" s="3"/>
      <c r="E53" s="3"/>
      <c r="F53" s="3"/>
      <c r="G53" s="3"/>
      <c r="H53" s="3"/>
      <c r="I53" s="33"/>
      <c r="J53" s="33"/>
      <c r="K53" s="33"/>
      <c r="L53" s="33"/>
      <c r="M53" s="34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</row>
    <row r="54" spans="1:45" ht="21">
      <c r="A54" s="84" t="s">
        <v>137</v>
      </c>
      <c r="B54" s="33"/>
      <c r="C54" s="33"/>
      <c r="D54" s="33"/>
      <c r="E54" s="33"/>
      <c r="F54" s="33"/>
      <c r="G54" s="33"/>
      <c r="H54" s="33"/>
      <c r="I54" s="33"/>
      <c r="J54" s="33"/>
      <c r="K54" s="33"/>
      <c r="L54" s="3"/>
      <c r="M54" s="34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</row>
    <row r="55" spans="1:4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4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</row>
    <row r="56" spans="1:4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4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</row>
    <row r="57" spans="1:4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4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</row>
    <row r="58" spans="1:4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4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</row>
    <row r="59" spans="1:4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4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</row>
    <row r="60" spans="1:4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4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</row>
    <row r="61" spans="1:4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4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</row>
    <row r="62" spans="1:4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4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</row>
    <row r="63" spans="1:4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4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</row>
    <row r="64" spans="1:4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4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</row>
    <row r="65" spans="1:4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4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</row>
    <row r="66" spans="1:4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4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</row>
    <row r="67" spans="1:4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4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</row>
    <row r="68" spans="1:4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4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</row>
    <row r="69" spans="1:4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4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</row>
    <row r="70" spans="1:4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4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</row>
    <row r="71" spans="1:4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4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</row>
    <row r="72" spans="1:4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4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</row>
    <row r="73" spans="1:4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4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</row>
    <row r="74" spans="1:4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4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</row>
    <row r="75" spans="1:4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4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</row>
    <row r="76" spans="1:4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4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</row>
    <row r="77" spans="1:4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4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</row>
    <row r="78" spans="1:4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4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</row>
    <row r="79" spans="1:4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4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</row>
    <row r="80" spans="1:4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4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</row>
    <row r="81" spans="1:4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4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</row>
    <row r="82" spans="1:4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4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</row>
    <row r="83" spans="1:4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4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</row>
    <row r="84" spans="1:4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4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</row>
    <row r="85" spans="1:4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4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</row>
    <row r="86" spans="1:4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4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</row>
    <row r="87" spans="1:4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4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</row>
    <row r="88" spans="1:4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4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</row>
    <row r="89" spans="1:4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4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</row>
    <row r="90" spans="1:4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4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</row>
    <row r="91" spans="1:4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4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</row>
    <row r="92" spans="1:4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4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</row>
    <row r="93" spans="1:4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4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</row>
    <row r="94" spans="1:4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4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</row>
    <row r="95" spans="1:4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4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</row>
    <row r="96" spans="1:4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4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</row>
    <row r="97" spans="1:4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4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</row>
    <row r="98" spans="1:4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4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</row>
    <row r="99" spans="1:4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4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</row>
    <row r="100" spans="1:4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4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</row>
    <row r="101" spans="1:4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4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</row>
    <row r="102" spans="1:4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4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</row>
    <row r="103" spans="1:4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4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</row>
    <row r="104" spans="1:4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4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</row>
    <row r="105" spans="1:4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4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</row>
    <row r="106" spans="1:4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4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</row>
    <row r="107" spans="1:4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4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</row>
    <row r="108" spans="1:4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4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</row>
    <row r="109" spans="1:4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4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</row>
    <row r="110" spans="1:4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4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</row>
    <row r="111" spans="1:4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4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</row>
    <row r="112" spans="1:4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4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</row>
    <row r="113" spans="1:4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4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</row>
    <row r="114" spans="1:4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4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</row>
    <row r="115" spans="1:4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4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</row>
    <row r="116" spans="1:4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4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</row>
    <row r="117" spans="1:4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4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</row>
    <row r="118" spans="1:4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4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</row>
    <row r="119" spans="1:4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4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</row>
    <row r="120" spans="1:4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4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</row>
    <row r="121" spans="1:4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4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</row>
    <row r="122" spans="1:4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4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</row>
    <row r="123" spans="1:45" ht="55.35" hidden="1" customHeight="1" thickTop="1" thickBo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4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</row>
    <row r="124" spans="1:45" ht="55.35" hidden="1" customHeight="1" thickTop="1" thickBo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4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</row>
    <row r="125" spans="1:45" ht="55.35" hidden="1" customHeight="1" thickTop="1" thickBo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4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</row>
    <row r="126" spans="1:45" ht="55.35" hidden="1" customHeight="1" thickTop="1" thickBo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4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</row>
    <row r="127" spans="1:45" ht="55.35" hidden="1" customHeight="1" thickTop="1" thickBo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4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</row>
    <row r="128" spans="1:45" ht="55.35" hidden="1" customHeight="1" thickTop="1" thickBo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4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</row>
    <row r="129" spans="1:45" ht="55.35" hidden="1" customHeight="1" thickTop="1" thickBo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4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</row>
    <row r="130" spans="1:45" ht="55.35" hidden="1" customHeight="1" thickTop="1" thickBo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4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</row>
    <row r="131" spans="1:45" ht="55.35" hidden="1" customHeight="1" thickTop="1" thickBo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4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</row>
    <row r="132" spans="1:45" ht="55.35" hidden="1" customHeight="1" thickTop="1" thickBo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4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</row>
    <row r="133" spans="1:45" ht="55.35" hidden="1" customHeight="1" thickTop="1" thickBo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4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</row>
    <row r="134" spans="1:45" ht="55.35" hidden="1" customHeight="1" thickTop="1" thickBo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4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</row>
    <row r="135" spans="1:45" ht="55.35" hidden="1" customHeight="1" thickTop="1" thickBo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4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</row>
    <row r="136" spans="1:45" ht="55.35" hidden="1" customHeight="1" thickTop="1" thickBo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4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</row>
    <row r="137" spans="1:45" ht="55.35" hidden="1" customHeight="1" thickTop="1" thickBo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4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</row>
    <row r="138" spans="1:45" ht="55.35" hidden="1" customHeight="1" thickTop="1" thickBo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4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</row>
    <row r="139" spans="1:45" ht="55.35" hidden="1" customHeight="1" thickTop="1" thickBo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4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</row>
    <row r="140" spans="1:45" ht="55.35" hidden="1" customHeight="1" thickTop="1" thickBo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4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</row>
    <row r="141" spans="1:45" ht="55.35" hidden="1" customHeight="1" thickTop="1" thickBo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4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</row>
    <row r="142" spans="1:45" ht="55.35" hidden="1" customHeight="1" thickTop="1" thickBo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4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</row>
    <row r="143" spans="1:45" ht="55.35" hidden="1" customHeight="1" thickTop="1" thickBo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4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</row>
    <row r="144" spans="1:45" ht="55.35" hidden="1" customHeight="1" thickTop="1" thickBo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4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</row>
    <row r="145" spans="1:45" ht="55.35" hidden="1" customHeight="1" thickTop="1" thickBo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4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</row>
    <row r="146" spans="1:45" ht="55.35" hidden="1" customHeight="1" thickTop="1" thickBo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4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</row>
    <row r="147" spans="1:45" ht="55.35" hidden="1" customHeight="1" thickTop="1" thickBo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4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</row>
    <row r="148" spans="1:45" ht="55.35" hidden="1" customHeight="1" thickTop="1" thickBo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4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</row>
    <row r="149" spans="1:45" ht="55.35" hidden="1" customHeight="1" thickTop="1" thickBo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4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</row>
    <row r="150" spans="1:45" ht="55.35" hidden="1" customHeight="1" thickTop="1" thickBo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4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</row>
    <row r="151" spans="1:45" ht="55.35" hidden="1" customHeight="1" thickTop="1" thickBo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4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</row>
    <row r="152" spans="1:45" ht="55.35" hidden="1" customHeight="1" thickTop="1" thickBo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4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</row>
    <row r="153" spans="1:45" ht="55.35" hidden="1" customHeight="1" thickTop="1" thickBo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4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</row>
    <row r="154" spans="1:45" ht="55.35" hidden="1" customHeight="1" thickTop="1" thickBo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4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</row>
    <row r="155" spans="1:45" ht="55.35" hidden="1" customHeight="1" thickTop="1" thickBo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4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</row>
    <row r="156" spans="1:45" ht="55.35" hidden="1" customHeight="1" thickTop="1" thickBo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4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</row>
    <row r="157" spans="1:45" ht="55.35" hidden="1" customHeight="1" thickTop="1" thickBo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4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</row>
    <row r="158" spans="1:45" ht="55.35" hidden="1" customHeight="1" thickTop="1" thickBo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4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</row>
    <row r="159" spans="1:45" ht="55.35" hidden="1" customHeight="1" thickTop="1" thickBo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4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</row>
    <row r="160" spans="1:45" ht="55.35" hidden="1" customHeight="1" thickTop="1" thickBo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4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</row>
    <row r="161" spans="1:45" ht="55.35" hidden="1" customHeight="1" thickTop="1" thickBo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4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</row>
    <row r="162" spans="1:45" ht="55.35" hidden="1" customHeight="1" thickTop="1" thickBo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4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</row>
    <row r="163" spans="1:45" ht="55.35" hidden="1" customHeight="1" thickTop="1" thickBo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4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</row>
    <row r="164" spans="1:45" ht="55.35" hidden="1" customHeight="1" thickTop="1" thickBo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4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</row>
    <row r="165" spans="1:45" ht="55.35" hidden="1" customHeight="1" thickTop="1" thickBo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4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</row>
    <row r="166" spans="1:45" ht="55.35" hidden="1" customHeight="1" thickTop="1" thickBo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4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</row>
    <row r="167" spans="1:45" ht="55.35" hidden="1" customHeight="1" thickTop="1" thickBo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4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</row>
    <row r="168" spans="1:45" ht="55.35" hidden="1" customHeight="1" thickTop="1" thickBo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4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</row>
    <row r="169" spans="1:45" ht="55.35" hidden="1" customHeight="1" thickTop="1" thickBo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4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</row>
    <row r="170" spans="1:45" ht="55.35" hidden="1" customHeight="1" thickTop="1" thickBo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4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</row>
    <row r="171" spans="1:45" ht="55.35" hidden="1" customHeight="1" thickTop="1" thickBo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4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</row>
    <row r="172" spans="1:45" ht="55.35" hidden="1" customHeight="1" thickTop="1" thickBo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4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</row>
    <row r="173" spans="1:45" ht="55.35" hidden="1" customHeight="1" thickTop="1" thickBo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4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</row>
    <row r="174" spans="1:45" ht="55.35" hidden="1" customHeight="1" thickTop="1" thickBo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4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</row>
    <row r="175" spans="1:45" ht="55.35" hidden="1" customHeight="1" thickTop="1" thickBo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4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</row>
    <row r="176" spans="1:45" ht="55.35" hidden="1" customHeight="1" thickTop="1" thickBo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4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</row>
    <row r="177" spans="1:45" ht="55.35" hidden="1" customHeight="1" thickTop="1" thickBo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4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</row>
    <row r="178" spans="1:45" ht="55.35" hidden="1" customHeight="1" thickTop="1" thickBo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4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</row>
    <row r="179" spans="1:45" ht="55.35" hidden="1" customHeight="1" thickTop="1" thickBo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4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</row>
    <row r="180" spans="1:45" ht="55.35" hidden="1" customHeight="1" thickTop="1" thickBo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4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</row>
    <row r="181" spans="1:45" ht="55.35" hidden="1" customHeight="1" thickTop="1" thickBo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4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</row>
    <row r="182" spans="1:45" ht="55.35" hidden="1" customHeight="1" thickTop="1" thickBo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4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</row>
    <row r="183" spans="1:45" ht="55.35" hidden="1" customHeight="1" thickTop="1" thickBo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4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</row>
    <row r="184" spans="1:45" ht="55.35" hidden="1" customHeight="1" thickTop="1" thickBo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4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</row>
    <row r="185" spans="1:45" ht="55.35" hidden="1" customHeight="1" thickTop="1" thickBo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4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</row>
    <row r="186" spans="1:45" ht="55.35" hidden="1" customHeight="1" thickTop="1" thickBo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4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</row>
    <row r="187" spans="1:45" ht="55.35" hidden="1" customHeight="1" thickTop="1" thickBo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4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</row>
    <row r="188" spans="1:45" ht="55.35" hidden="1" customHeight="1" thickTop="1" thickBo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4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</row>
    <row r="189" spans="1:45" ht="55.35" hidden="1" customHeight="1" thickTop="1" thickBo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4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</row>
    <row r="190" spans="1:45" ht="55.35" hidden="1" customHeight="1" thickTop="1" thickBo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4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</row>
    <row r="191" spans="1:45" ht="55.35" hidden="1" customHeight="1" thickTop="1" thickBo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4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</row>
    <row r="192" spans="1:45" ht="55.35" hidden="1" customHeight="1" thickTop="1" thickBo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4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</row>
    <row r="193" spans="1:45" ht="55.35" hidden="1" customHeight="1" thickTop="1" thickBo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4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</row>
    <row r="194" spans="1:45" ht="55.35" hidden="1" customHeight="1" thickTop="1" thickBo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4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</row>
    <row r="195" spans="1:45" ht="55.35" hidden="1" customHeight="1" thickTop="1" thickBo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4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</row>
    <row r="196" spans="1:45" ht="55.35" hidden="1" customHeight="1" thickTop="1" thickBo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4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</row>
    <row r="197" spans="1:45" ht="55.35" hidden="1" customHeight="1" thickTop="1" thickBo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4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</row>
    <row r="198" spans="1:45" ht="55.35" hidden="1" customHeight="1" thickTop="1" thickBo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4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</row>
    <row r="199" spans="1:45" ht="55.35" hidden="1" customHeight="1" thickTop="1" thickBo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4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</row>
    <row r="200" spans="1:45" ht="55.35" hidden="1" customHeight="1" thickTop="1" thickBo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4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</row>
    <row r="201" spans="1:45" ht="55.35" hidden="1" customHeight="1" thickTop="1" thickBo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4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</row>
    <row r="202" spans="1:45" ht="55.35" hidden="1" customHeight="1" thickTop="1" thickBo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4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</row>
    <row r="203" spans="1:45" ht="55.35" hidden="1" customHeight="1" thickTop="1" thickBo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4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</row>
    <row r="204" spans="1:45" ht="55.35" hidden="1" customHeight="1" thickTop="1" thickBo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4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</row>
    <row r="205" spans="1:45" ht="55.35" hidden="1" customHeight="1" thickTop="1" thickBo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4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</row>
    <row r="206" spans="1:45" ht="55.35" hidden="1" customHeight="1" thickTop="1" thickBo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4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</row>
    <row r="207" spans="1:45" ht="55.35" hidden="1" customHeight="1" thickTop="1" thickBo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4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</row>
    <row r="208" spans="1:45" ht="55.35" hidden="1" customHeight="1" thickTop="1" thickBo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4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</row>
    <row r="209" spans="1:45" ht="55.35" hidden="1" customHeight="1" thickTop="1" thickBo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4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</row>
    <row r="210" spans="1:45" ht="55.35" hidden="1" customHeight="1" thickTop="1" thickBo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4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</row>
    <row r="211" spans="1:45" ht="55.35" hidden="1" customHeight="1" thickTop="1" thickBo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4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</row>
    <row r="212" spans="1:45" ht="55.35" hidden="1" customHeight="1" thickTop="1" thickBo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4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</row>
    <row r="213" spans="1:45" ht="55.35" hidden="1" customHeight="1" thickTop="1" thickBo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4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</row>
    <row r="214" spans="1:45" ht="55.35" hidden="1" customHeight="1" thickTop="1" thickBo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4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</row>
    <row r="215" spans="1:45" ht="55.35" hidden="1" customHeight="1" thickTop="1" thickBo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4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</row>
    <row r="216" spans="1:45" ht="55.35" hidden="1" customHeight="1" thickTop="1" thickBo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4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</row>
    <row r="217" spans="1:45" ht="55.35" hidden="1" customHeight="1" thickTop="1" thickBo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4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</row>
    <row r="218" spans="1:45" ht="55.35" hidden="1" customHeight="1" thickTop="1" thickBo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4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</row>
    <row r="219" spans="1:45" ht="55.35" hidden="1" customHeight="1" thickTop="1" thickBo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4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</row>
    <row r="220" spans="1:45" ht="55.35" hidden="1" customHeight="1" thickTop="1" thickBo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4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</row>
    <row r="221" spans="1:45" ht="55.35" hidden="1" customHeight="1" thickTop="1" thickBo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4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</row>
    <row r="222" spans="1:45" ht="55.35" hidden="1" customHeight="1" thickTop="1" thickBo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4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</row>
    <row r="223" spans="1:45" ht="55.35" hidden="1" customHeight="1" thickTop="1" thickBo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4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</row>
    <row r="224" spans="1:45" ht="55.35" hidden="1" customHeight="1" thickTop="1" thickBo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4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</row>
    <row r="225" spans="1:45" ht="55.35" hidden="1" customHeight="1" thickTop="1" thickBo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4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</row>
    <row r="226" spans="1:45" ht="55.35" hidden="1" customHeight="1" thickTop="1" thickBo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4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</row>
    <row r="227" spans="1:45" ht="55.35" hidden="1" customHeight="1" thickTop="1" thickBo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4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</row>
    <row r="228" spans="1:45" ht="55.35" hidden="1" customHeight="1" thickTop="1" thickBo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4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</row>
    <row r="229" spans="1:45" ht="55.35" hidden="1" customHeight="1" thickTop="1" thickBo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4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</row>
    <row r="230" spans="1:45" ht="55.35" hidden="1" customHeight="1" thickTop="1" thickBo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4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</row>
    <row r="231" spans="1:45" ht="55.35" hidden="1" customHeight="1" thickTop="1" thickBo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4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</row>
    <row r="232" spans="1:45" ht="55.35" hidden="1" customHeight="1" thickTop="1" thickBo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4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</row>
    <row r="233" spans="1:45" ht="55.35" hidden="1" customHeight="1" thickTop="1" thickBo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4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</row>
    <row r="234" spans="1:45" ht="55.35" hidden="1" customHeight="1" thickTop="1" thickBo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4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</row>
    <row r="235" spans="1:45" ht="55.35" hidden="1" customHeight="1" thickTop="1" thickBo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4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</row>
    <row r="236" spans="1:45" ht="55.35" hidden="1" customHeight="1" thickTop="1" thickBo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4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</row>
    <row r="237" spans="1:45" ht="55.35" hidden="1" customHeight="1" thickTop="1" thickBo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4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</row>
    <row r="238" spans="1:45" ht="55.35" hidden="1" customHeight="1" thickTop="1" thickBo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4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</row>
    <row r="239" spans="1:45" ht="55.35" hidden="1" customHeight="1" thickTop="1" thickBo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4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</row>
    <row r="240" spans="1:45" ht="55.35" hidden="1" customHeight="1" thickTop="1" thickBot="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4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</row>
    <row r="241" spans="1:45" ht="55.35" hidden="1" customHeight="1" thickTop="1" thickBot="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4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</row>
    <row r="242" spans="1:45" ht="55.35" hidden="1" customHeight="1" thickTop="1" thickBot="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4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</row>
    <row r="243" spans="1:45" ht="55.35" hidden="1" customHeight="1" thickTop="1" thickBot="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4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</row>
    <row r="244" spans="1:45" ht="55.35" hidden="1" customHeight="1" thickTop="1" thickBot="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4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</row>
    <row r="245" spans="1:45" ht="55.35" hidden="1" customHeight="1" thickTop="1" thickBot="1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4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</row>
    <row r="246" spans="1:45" ht="55.35" hidden="1" customHeight="1" thickTop="1" thickBot="1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4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</row>
    <row r="247" spans="1:45" ht="55.35" hidden="1" customHeight="1" thickTop="1" thickBot="1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4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</row>
    <row r="248" spans="1:45" ht="55.35" hidden="1" customHeight="1" thickTop="1" thickBot="1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4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</row>
    <row r="249" spans="1:45" ht="55.35" hidden="1" customHeight="1" thickTop="1" thickBot="1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4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</row>
    <row r="250" spans="1:45" ht="55.35" hidden="1" customHeight="1" thickTop="1" thickBot="1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4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</row>
    <row r="251" spans="1:45" ht="55.35" hidden="1" customHeight="1" thickTop="1" thickBot="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4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</row>
    <row r="252" spans="1:45" ht="55.35" hidden="1" customHeight="1" thickTop="1" thickBot="1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4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</row>
    <row r="253" spans="1:45" ht="55.35" hidden="1" customHeight="1" thickTop="1" thickBot="1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4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</row>
    <row r="254" spans="1:45" ht="55.35" hidden="1" customHeight="1" thickTop="1" thickBot="1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4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</row>
    <row r="255" spans="1:45" ht="55.35" hidden="1" customHeight="1" thickTop="1" thickBot="1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4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</row>
    <row r="256" spans="1:45" ht="55.35" hidden="1" customHeight="1" thickTop="1" thickBot="1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4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</row>
    <row r="257" spans="1:45" ht="55.35" hidden="1" customHeight="1" thickTop="1" thickBot="1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4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</row>
    <row r="258" spans="1:45" ht="55.35" hidden="1" customHeight="1" thickTop="1" thickBot="1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4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</row>
    <row r="259" spans="1:45" ht="55.35" hidden="1" customHeight="1" thickTop="1" thickBot="1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4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</row>
    <row r="260" spans="1:45" ht="55.35" hidden="1" customHeight="1" thickTop="1" thickBot="1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4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</row>
    <row r="261" spans="1:45" ht="55.35" hidden="1" customHeight="1" thickTop="1" thickBot="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4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</row>
    <row r="262" spans="1:45" ht="55.35" hidden="1" customHeight="1" thickTop="1" thickBot="1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4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</row>
    <row r="263" spans="1:45" ht="55.35" hidden="1" customHeight="1" thickTop="1" thickBot="1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4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</row>
    <row r="264" spans="1:45" ht="55.35" hidden="1" customHeight="1" thickTop="1" thickBot="1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4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</row>
    <row r="265" spans="1:45" ht="55.35" hidden="1" customHeight="1" thickTop="1" thickBot="1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4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</row>
    <row r="266" spans="1:45" ht="55.35" hidden="1" customHeight="1" thickTop="1" thickBot="1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4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</row>
    <row r="267" spans="1:45" ht="55.35" hidden="1" customHeight="1" thickTop="1" thickBot="1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4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</row>
    <row r="268" spans="1:45" ht="55.35" hidden="1" customHeight="1" thickTop="1" thickBot="1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4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</row>
    <row r="269" spans="1:45" ht="55.35" hidden="1" customHeight="1" thickTop="1" thickBot="1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4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</row>
    <row r="270" spans="1:45" ht="55.35" hidden="1" customHeight="1" thickTop="1" thickBot="1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4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</row>
    <row r="271" spans="1:45" ht="55.35" hidden="1" customHeight="1" thickTop="1" thickBot="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4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</row>
    <row r="272" spans="1:45" ht="55.35" hidden="1" customHeight="1" thickTop="1" thickBot="1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4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</row>
    <row r="273" spans="1:45" ht="55.35" hidden="1" customHeight="1" thickTop="1" thickBot="1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4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</row>
    <row r="274" spans="1:45" ht="55.35" hidden="1" customHeight="1" thickTop="1" thickBot="1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4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</row>
    <row r="275" spans="1:45" ht="55.35" hidden="1" customHeight="1" thickTop="1" thickBot="1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4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</row>
    <row r="276" spans="1:45" ht="55.35" hidden="1" customHeight="1" thickTop="1" thickBot="1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4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</row>
    <row r="277" spans="1:45" ht="55.35" hidden="1" customHeight="1" thickTop="1" thickBot="1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4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</row>
    <row r="278" spans="1:45" ht="55.35" hidden="1" customHeight="1" thickTop="1" thickBot="1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4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</row>
    <row r="279" spans="1:45" ht="55.35" hidden="1" customHeight="1" thickTop="1" thickBot="1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4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</row>
    <row r="280" spans="1:45" ht="55.35" hidden="1" customHeight="1" thickTop="1" thickBot="1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4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</row>
    <row r="281" spans="1:45" ht="55.35" hidden="1" customHeight="1" thickTop="1" thickBot="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4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</row>
    <row r="282" spans="1:45" ht="55.35" hidden="1" customHeight="1" thickTop="1" thickBot="1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4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</row>
    <row r="283" spans="1:45" ht="55.35" hidden="1" customHeight="1" thickTop="1" thickBot="1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4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</row>
    <row r="284" spans="1:45" ht="55.35" hidden="1" customHeight="1" thickTop="1" thickBot="1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4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</row>
    <row r="285" spans="1:45" ht="55.35" hidden="1" customHeight="1" thickTop="1" thickBot="1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4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</row>
    <row r="286" spans="1:45" ht="55.35" hidden="1" customHeight="1" thickTop="1" thickBot="1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4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</row>
    <row r="287" spans="1:45" ht="55.35" hidden="1" customHeight="1" thickTop="1" thickBot="1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4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</row>
    <row r="288" spans="1:45" ht="55.35" hidden="1" customHeight="1" thickTop="1" thickBot="1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4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</row>
    <row r="289" spans="1:45" ht="55.35" hidden="1" customHeight="1" thickTop="1" thickBot="1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4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</row>
    <row r="290" spans="1:45" ht="55.35" hidden="1" customHeight="1" thickTop="1" thickBot="1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4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</row>
    <row r="291" spans="1:45" ht="55.35" hidden="1" customHeight="1" thickTop="1" thickBot="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4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</row>
    <row r="292" spans="1:45" ht="55.35" hidden="1" customHeight="1" thickTop="1" thickBot="1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4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</row>
    <row r="293" spans="1:45" ht="55.35" hidden="1" customHeight="1" thickTop="1" thickBot="1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4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</row>
    <row r="294" spans="1:45" ht="55.35" hidden="1" customHeight="1" thickTop="1" thickBot="1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4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</row>
    <row r="295" spans="1:45" ht="55.35" hidden="1" customHeight="1" thickTop="1" thickBot="1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4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</row>
    <row r="296" spans="1:45" ht="55.35" hidden="1" customHeight="1" thickTop="1" thickBot="1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4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</row>
    <row r="297" spans="1:45" ht="55.35" hidden="1" customHeight="1" thickTop="1" thickBot="1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4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</row>
    <row r="298" spans="1:45" ht="55.35" hidden="1" customHeight="1" thickTop="1" thickBot="1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4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</row>
    <row r="299" spans="1:45" ht="55.35" hidden="1" customHeight="1" thickTop="1" thickBot="1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4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</row>
    <row r="300" spans="1:45" ht="55.35" hidden="1" customHeight="1" thickTop="1" thickBot="1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4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</row>
    <row r="301" spans="1:45" ht="55.35" hidden="1" customHeight="1" thickTop="1" thickBot="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4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</row>
    <row r="302" spans="1:45" ht="55.35" hidden="1" customHeight="1" thickTop="1" thickBot="1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4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</row>
    <row r="303" spans="1:45" ht="55.35" hidden="1" customHeight="1" thickTop="1" thickBot="1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4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</row>
    <row r="304" spans="1:45" ht="55.35" hidden="1" customHeight="1" thickTop="1" thickBot="1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4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</row>
    <row r="305" spans="1:45" ht="55.35" hidden="1" customHeight="1" thickTop="1" thickBot="1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4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</row>
    <row r="306" spans="1:45" ht="55.35" hidden="1" customHeight="1" thickTop="1" thickBot="1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4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</row>
    <row r="307" spans="1:45" ht="55.35" hidden="1" customHeight="1" thickTop="1" thickBot="1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4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</row>
    <row r="308" spans="1:45" ht="55.35" hidden="1" customHeight="1" thickTop="1" thickBot="1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4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</row>
    <row r="309" spans="1:45" ht="55.35" hidden="1" customHeight="1" thickTop="1" thickBot="1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4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</row>
    <row r="310" spans="1:45" ht="55.35" hidden="1" customHeight="1" thickTop="1" thickBot="1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4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</row>
    <row r="311" spans="1:45" ht="55.35" hidden="1" customHeight="1" thickTop="1" thickBot="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4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</row>
    <row r="312" spans="1:45" ht="55.35" hidden="1" customHeight="1" thickTop="1" thickBot="1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4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</row>
    <row r="313" spans="1:45" ht="55.35" hidden="1" customHeight="1" thickTop="1" thickBot="1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4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</row>
    <row r="314" spans="1:45" ht="55.35" hidden="1" customHeight="1" thickTop="1" thickBot="1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4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</row>
    <row r="315" spans="1:45" ht="55.35" hidden="1" customHeight="1" thickTop="1" thickBot="1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4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</row>
    <row r="316" spans="1:45" ht="55.35" hidden="1" customHeight="1" thickTop="1" thickBot="1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4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</row>
    <row r="317" spans="1:45" ht="55.35" hidden="1" customHeight="1" thickTop="1" thickBot="1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4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</row>
    <row r="318" spans="1:45" ht="55.35" hidden="1" customHeight="1" thickTop="1" thickBot="1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4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</row>
    <row r="319" spans="1:45" ht="55.35" hidden="1" customHeight="1" thickTop="1" thickBot="1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4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</row>
    <row r="320" spans="1:45" ht="55.35" hidden="1" customHeight="1" thickTop="1" thickBot="1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4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</row>
    <row r="321" spans="1:45" ht="55.35" hidden="1" customHeight="1" thickTop="1" thickBot="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4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</row>
    <row r="322" spans="1:45" ht="55.35" hidden="1" customHeight="1" thickTop="1" thickBot="1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4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</row>
    <row r="323" spans="1:45" ht="55.35" hidden="1" customHeight="1" thickTop="1" thickBot="1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4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</row>
    <row r="324" spans="1:45" ht="55.35" hidden="1" customHeight="1" thickTop="1" thickBot="1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4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</row>
    <row r="325" spans="1:45" ht="55.35" hidden="1" customHeight="1" thickTop="1" thickBot="1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4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</row>
    <row r="326" spans="1:45" ht="55.35" hidden="1" customHeight="1" thickTop="1" thickBot="1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4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</row>
    <row r="327" spans="1:45" ht="55.35" hidden="1" customHeight="1" thickTop="1" thickBot="1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4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</row>
    <row r="328" spans="1:45" ht="55.35" hidden="1" customHeight="1" thickTop="1" thickBot="1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4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</row>
    <row r="329" spans="1:45" ht="55.35" hidden="1" customHeight="1" thickTop="1" thickBot="1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4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</row>
    <row r="330" spans="1:45" ht="55.35" hidden="1" customHeight="1" thickTop="1" thickBot="1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4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</row>
    <row r="331" spans="1:45" ht="55.35" hidden="1" customHeight="1" thickTop="1" thickBot="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4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</row>
    <row r="332" spans="1:45" ht="55.35" hidden="1" customHeight="1" thickTop="1" thickBot="1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4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</row>
    <row r="333" spans="1:45" ht="55.35" hidden="1" customHeight="1" thickTop="1" thickBot="1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4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</row>
    <row r="334" spans="1:45" ht="55.35" hidden="1" customHeight="1" thickTop="1" thickBot="1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4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</row>
    <row r="335" spans="1:45" ht="55.35" hidden="1" customHeight="1" thickTop="1" thickBot="1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4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</row>
    <row r="336" spans="1:45" ht="55.35" hidden="1" customHeight="1" thickTop="1" thickBot="1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4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</row>
    <row r="337" spans="1:45" ht="55.35" hidden="1" customHeight="1" thickTop="1" thickBot="1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4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</row>
    <row r="338" spans="1:45" ht="55.35" hidden="1" customHeight="1" thickTop="1" thickBot="1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4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</row>
    <row r="339" spans="1:45" ht="55.35" hidden="1" customHeight="1" thickTop="1" thickBot="1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4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</row>
    <row r="340" spans="1:45" ht="55.35" hidden="1" customHeight="1" thickTop="1" thickBot="1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4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</row>
    <row r="341" spans="1:45" ht="55.35" hidden="1" customHeight="1" thickTop="1" thickBot="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4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</row>
    <row r="342" spans="1:45" ht="55.35" hidden="1" customHeight="1" thickTop="1" thickBot="1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4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</row>
    <row r="343" spans="1:45" ht="55.35" hidden="1" customHeight="1" thickTop="1" thickBot="1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4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</row>
    <row r="344" spans="1:45" ht="55.35" hidden="1" customHeight="1" thickTop="1" thickBot="1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4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</row>
    <row r="345" spans="1:45" ht="55.35" hidden="1" customHeight="1" thickTop="1" thickBot="1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4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</row>
    <row r="346" spans="1:45" ht="55.35" hidden="1" customHeight="1" thickTop="1" thickBot="1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4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</row>
    <row r="347" spans="1:45" ht="55.35" hidden="1" customHeight="1" thickTop="1" thickBot="1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4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</row>
    <row r="348" spans="1:45" ht="55.35" hidden="1" customHeight="1" thickTop="1" thickBot="1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4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</row>
    <row r="349" spans="1:45" ht="55.35" hidden="1" customHeight="1" thickTop="1" thickBot="1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4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</row>
    <row r="350" spans="1:45" ht="55.35" hidden="1" customHeight="1" thickTop="1" thickBot="1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4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</row>
    <row r="351" spans="1:45" ht="55.35" hidden="1" customHeight="1" thickTop="1" thickBot="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4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</row>
    <row r="352" spans="1:45" ht="55.35" hidden="1" customHeight="1" thickTop="1" thickBot="1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4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</row>
    <row r="353" spans="1:45" ht="55.35" hidden="1" customHeight="1" thickTop="1" thickBot="1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4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</row>
    <row r="354" spans="1:45" ht="55.35" hidden="1" customHeight="1" thickTop="1" thickBot="1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4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</row>
    <row r="355" spans="1:45" ht="55.35" hidden="1" customHeight="1" thickTop="1" thickBot="1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4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</row>
    <row r="356" spans="1:45" ht="55.35" hidden="1" customHeight="1" thickTop="1" thickBot="1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4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</row>
    <row r="357" spans="1:45" ht="55.35" hidden="1" customHeight="1" thickTop="1" thickBot="1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4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</row>
    <row r="358" spans="1:45" ht="55.35" hidden="1" customHeight="1" thickTop="1" thickBot="1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4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</row>
    <row r="359" spans="1:45" ht="55.35" hidden="1" customHeight="1" thickTop="1" thickBot="1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4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</row>
    <row r="360" spans="1:45" ht="55.35" hidden="1" customHeight="1" thickTop="1" thickBot="1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4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</row>
    <row r="361" spans="1:45" ht="55.35" hidden="1" customHeight="1" thickTop="1" thickBot="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4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</row>
    <row r="362" spans="1:45" ht="55.35" hidden="1" customHeight="1" thickTop="1" thickBot="1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4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</row>
    <row r="363" spans="1:45" ht="55.35" hidden="1" customHeight="1" thickTop="1" thickBot="1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4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</row>
    <row r="364" spans="1:45" ht="55.35" hidden="1" customHeight="1" thickTop="1" thickBot="1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4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</row>
    <row r="365" spans="1:45" ht="55.35" hidden="1" customHeight="1" thickTop="1" thickBot="1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4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</row>
    <row r="366" spans="1:45" ht="55.35" hidden="1" customHeight="1" thickTop="1" thickBot="1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4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</row>
    <row r="367" spans="1:45" ht="55.35" hidden="1" customHeight="1" thickTop="1" thickBot="1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4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</row>
    <row r="368" spans="1:4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4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</row>
    <row r="369" spans="1:4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4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</row>
    <row r="370" spans="1:45" ht="55.35" hidden="1" customHeight="1" thickTop="1" thickBot="1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4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</row>
    <row r="371" spans="1:45" ht="55.35" hidden="1" customHeight="1" thickTop="1" thickBot="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4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</row>
    <row r="372" spans="1:45" ht="55.35" hidden="1" customHeight="1" thickTop="1" thickBot="1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4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</row>
    <row r="373" spans="1:4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4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</row>
    <row r="374" spans="1:45" ht="55.35" hidden="1" customHeight="1" thickTop="1" thickBot="1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4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</row>
    <row r="375" spans="1:45" ht="55.35" hidden="1" customHeight="1" thickTop="1" thickBot="1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4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</row>
    <row r="376" spans="1:45" ht="55.35" hidden="1" customHeight="1" thickTop="1" thickBot="1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4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</row>
    <row r="377" spans="1:45" ht="55.35" hidden="1" customHeight="1" thickTop="1" thickBot="1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4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</row>
    <row r="378" spans="1:45" ht="55.35" hidden="1" customHeight="1" thickTop="1" thickBot="1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4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</row>
    <row r="379" spans="1:45" ht="55.35" hidden="1" customHeight="1" thickTop="1" thickBot="1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4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</row>
    <row r="380" spans="1:45" ht="55.35" hidden="1" customHeight="1" thickTop="1" thickBot="1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4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</row>
    <row r="381" spans="1:45" ht="55.35" hidden="1" customHeight="1" thickTop="1" thickBot="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4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</row>
    <row r="382" spans="1:45" ht="55.35" hidden="1" customHeight="1" thickTop="1" thickBot="1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4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</row>
    <row r="383" spans="1:45" ht="55.35" hidden="1" customHeight="1" thickTop="1" thickBot="1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4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</row>
    <row r="384" spans="1:45" ht="55.35" hidden="1" customHeight="1" thickTop="1" thickBot="1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4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</row>
    <row r="385" spans="1:4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4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</row>
    <row r="386" spans="1:45" ht="55.35" hidden="1" customHeight="1" thickTop="1" thickBot="1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4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</row>
    <row r="387" spans="1:45" ht="55.35" hidden="1" customHeight="1" thickTop="1" thickBot="1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4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</row>
    <row r="388" spans="1:45" ht="55.35" hidden="1" customHeight="1" thickTop="1" thickBot="1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4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</row>
    <row r="389" spans="1:45" ht="55.35" hidden="1" customHeight="1" thickTop="1" thickBot="1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4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</row>
    <row r="390" spans="1:45" ht="55.35" hidden="1" customHeight="1" thickTop="1" thickBot="1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4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</row>
    <row r="391" spans="1:45" ht="55.35" hidden="1" customHeight="1" thickTop="1" thickBot="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4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</row>
    <row r="392" spans="1:45" ht="55.35" hidden="1" customHeight="1" thickTop="1" thickBot="1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4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</row>
    <row r="393" spans="1:45" ht="55.35" hidden="1" customHeight="1" thickTop="1" thickBot="1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4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</row>
    <row r="394" spans="1:4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4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</row>
    <row r="395" spans="1:4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4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</row>
    <row r="396" spans="1:4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4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</row>
    <row r="397" spans="1:4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4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</row>
    <row r="398" spans="1:4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4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</row>
    <row r="399" spans="1:4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4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</row>
    <row r="400" spans="1:4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4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</row>
    <row r="401" spans="1:4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4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</row>
    <row r="402" spans="1:4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4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</row>
    <row r="403" spans="1:4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4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</row>
    <row r="404" spans="1:4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4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</row>
    <row r="405" spans="1:4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4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</row>
    <row r="406" spans="1:4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4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</row>
  </sheetData>
  <mergeCells count="4">
    <mergeCell ref="A1:L1"/>
    <mergeCell ref="A39:I39"/>
    <mergeCell ref="J39:L39"/>
    <mergeCell ref="J48:L48"/>
  </mergeCells>
  <pageMargins left="0.75" right="0.75" top="1" bottom="1" header="0.5" footer="0.5"/>
  <pageSetup scale="55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V393"/>
  <sheetViews>
    <sheetView zoomScale="75" zoomScaleNormal="75" zoomScalePageLayoutView="55" workbookViewId="0">
      <selection activeCell="I10" sqref="I10"/>
    </sheetView>
  </sheetViews>
  <sheetFormatPr defaultColWidth="5" defaultRowHeight="15.6"/>
  <cols>
    <col min="1" max="1" width="3" style="86" customWidth="1"/>
    <col min="2" max="2" width="3.5546875" style="86" customWidth="1"/>
    <col min="3" max="3" width="4.44140625" style="86" customWidth="1"/>
    <col min="4" max="4" width="13.44140625" style="86" customWidth="1"/>
    <col min="5" max="5" width="7.5546875" style="86" customWidth="1"/>
    <col min="6" max="6" width="9.44140625" style="86" customWidth="1"/>
    <col min="7" max="7" width="14.5546875" style="86" customWidth="1"/>
    <col min="8" max="8" width="4.44140625" style="86" customWidth="1"/>
    <col min="9" max="10" width="26.5546875" style="86" customWidth="1"/>
    <col min="11" max="11" width="21.5546875" style="86" bestFit="1" customWidth="1"/>
    <col min="12" max="12" width="23.5546875" style="86" customWidth="1"/>
    <col min="13" max="13" width="22.44140625" style="99" hidden="1" customWidth="1"/>
    <col min="14" max="14" width="21.44140625" style="86" customWidth="1"/>
    <col min="15" max="18" width="5" style="86" customWidth="1"/>
    <col min="19" max="19" width="5.44140625" style="86" customWidth="1"/>
    <col min="20" max="20" width="4.5546875" style="86" customWidth="1"/>
    <col min="21" max="251" width="5" style="86"/>
    <col min="252" max="252" width="3" style="86" customWidth="1"/>
    <col min="253" max="253" width="3.5546875" style="86" customWidth="1"/>
    <col min="254" max="254" width="4.44140625" style="86" customWidth="1"/>
    <col min="255" max="255" width="13.44140625" style="86" customWidth="1"/>
    <col min="256" max="256" width="7.5546875" style="86" customWidth="1"/>
    <col min="257" max="257" width="9.44140625" style="86" customWidth="1"/>
    <col min="258" max="258" width="14.5546875" style="86" customWidth="1"/>
    <col min="259" max="259" width="4.44140625" style="86" customWidth="1"/>
    <col min="260" max="261" width="26.5546875" style="86" customWidth="1"/>
    <col min="262" max="262" width="21.5546875" style="86" bestFit="1" customWidth="1"/>
    <col min="263" max="263" width="23.5546875" style="86" customWidth="1"/>
    <col min="264" max="264" width="0" style="86" hidden="1" customWidth="1"/>
    <col min="265" max="265" width="21.44140625" style="86" customWidth="1"/>
    <col min="266" max="266" width="21.5546875" style="86" customWidth="1"/>
    <col min="267" max="267" width="17.44140625" style="86" customWidth="1"/>
    <col min="268" max="268" width="18.44140625" style="86" customWidth="1"/>
    <col min="269" max="269" width="16.5546875" style="86" customWidth="1"/>
    <col min="270" max="270" width="18.5546875" style="86" customWidth="1"/>
    <col min="271" max="274" width="5" style="86" customWidth="1"/>
    <col min="275" max="275" width="5.44140625" style="86" customWidth="1"/>
    <col min="276" max="276" width="4.5546875" style="86" customWidth="1"/>
    <col min="277" max="507" width="5" style="86"/>
    <col min="508" max="508" width="3" style="86" customWidth="1"/>
    <col min="509" max="509" width="3.5546875" style="86" customWidth="1"/>
    <col min="510" max="510" width="4.44140625" style="86" customWidth="1"/>
    <col min="511" max="511" width="13.44140625" style="86" customWidth="1"/>
    <col min="512" max="512" width="7.5546875" style="86" customWidth="1"/>
    <col min="513" max="513" width="9.44140625" style="86" customWidth="1"/>
    <col min="514" max="514" width="14.5546875" style="86" customWidth="1"/>
    <col min="515" max="515" width="4.44140625" style="86" customWidth="1"/>
    <col min="516" max="517" width="26.5546875" style="86" customWidth="1"/>
    <col min="518" max="518" width="21.5546875" style="86" bestFit="1" customWidth="1"/>
    <col min="519" max="519" width="23.5546875" style="86" customWidth="1"/>
    <col min="520" max="520" width="0" style="86" hidden="1" customWidth="1"/>
    <col min="521" max="521" width="21.44140625" style="86" customWidth="1"/>
    <col min="522" max="522" width="21.5546875" style="86" customWidth="1"/>
    <col min="523" max="523" width="17.44140625" style="86" customWidth="1"/>
    <col min="524" max="524" width="18.44140625" style="86" customWidth="1"/>
    <col min="525" max="525" width="16.5546875" style="86" customWidth="1"/>
    <col min="526" max="526" width="18.5546875" style="86" customWidth="1"/>
    <col min="527" max="530" width="5" style="86" customWidth="1"/>
    <col min="531" max="531" width="5.44140625" style="86" customWidth="1"/>
    <col min="532" max="532" width="4.5546875" style="86" customWidth="1"/>
    <col min="533" max="763" width="5" style="86"/>
    <col min="764" max="764" width="3" style="86" customWidth="1"/>
    <col min="765" max="765" width="3.5546875" style="86" customWidth="1"/>
    <col min="766" max="766" width="4.44140625" style="86" customWidth="1"/>
    <col min="767" max="767" width="13.44140625" style="86" customWidth="1"/>
    <col min="768" max="768" width="7.5546875" style="86" customWidth="1"/>
    <col min="769" max="769" width="9.44140625" style="86" customWidth="1"/>
    <col min="770" max="770" width="14.5546875" style="86" customWidth="1"/>
    <col min="771" max="771" width="4.44140625" style="86" customWidth="1"/>
    <col min="772" max="773" width="26.5546875" style="86" customWidth="1"/>
    <col min="774" max="774" width="21.5546875" style="86" bestFit="1" customWidth="1"/>
    <col min="775" max="775" width="23.5546875" style="86" customWidth="1"/>
    <col min="776" max="776" width="0" style="86" hidden="1" customWidth="1"/>
    <col min="777" max="777" width="21.44140625" style="86" customWidth="1"/>
    <col min="778" max="778" width="21.5546875" style="86" customWidth="1"/>
    <col min="779" max="779" width="17.44140625" style="86" customWidth="1"/>
    <col min="780" max="780" width="18.44140625" style="86" customWidth="1"/>
    <col min="781" max="781" width="16.5546875" style="86" customWidth="1"/>
    <col min="782" max="782" width="18.5546875" style="86" customWidth="1"/>
    <col min="783" max="786" width="5" style="86" customWidth="1"/>
    <col min="787" max="787" width="5.44140625" style="86" customWidth="1"/>
    <col min="788" max="788" width="4.5546875" style="86" customWidth="1"/>
    <col min="789" max="1019" width="5" style="86"/>
    <col min="1020" max="1020" width="3" style="86" customWidth="1"/>
    <col min="1021" max="1021" width="3.5546875" style="86" customWidth="1"/>
    <col min="1022" max="1022" width="4.44140625" style="86" customWidth="1"/>
    <col min="1023" max="1023" width="13.44140625" style="86" customWidth="1"/>
    <col min="1024" max="1024" width="7.5546875" style="86" customWidth="1"/>
    <col min="1025" max="1025" width="9.44140625" style="86" customWidth="1"/>
    <col min="1026" max="1026" width="14.5546875" style="86" customWidth="1"/>
    <col min="1027" max="1027" width="4.44140625" style="86" customWidth="1"/>
    <col min="1028" max="1029" width="26.5546875" style="86" customWidth="1"/>
    <col min="1030" max="1030" width="21.5546875" style="86" bestFit="1" customWidth="1"/>
    <col min="1031" max="1031" width="23.5546875" style="86" customWidth="1"/>
    <col min="1032" max="1032" width="0" style="86" hidden="1" customWidth="1"/>
    <col min="1033" max="1033" width="21.44140625" style="86" customWidth="1"/>
    <col min="1034" max="1034" width="21.5546875" style="86" customWidth="1"/>
    <col min="1035" max="1035" width="17.44140625" style="86" customWidth="1"/>
    <col min="1036" max="1036" width="18.44140625" style="86" customWidth="1"/>
    <col min="1037" max="1037" width="16.5546875" style="86" customWidth="1"/>
    <col min="1038" max="1038" width="18.5546875" style="86" customWidth="1"/>
    <col min="1039" max="1042" width="5" style="86" customWidth="1"/>
    <col min="1043" max="1043" width="5.44140625" style="86" customWidth="1"/>
    <col min="1044" max="1044" width="4.5546875" style="86" customWidth="1"/>
    <col min="1045" max="1275" width="5" style="86"/>
    <col min="1276" max="1276" width="3" style="86" customWidth="1"/>
    <col min="1277" max="1277" width="3.5546875" style="86" customWidth="1"/>
    <col min="1278" max="1278" width="4.44140625" style="86" customWidth="1"/>
    <col min="1279" max="1279" width="13.44140625" style="86" customWidth="1"/>
    <col min="1280" max="1280" width="7.5546875" style="86" customWidth="1"/>
    <col min="1281" max="1281" width="9.44140625" style="86" customWidth="1"/>
    <col min="1282" max="1282" width="14.5546875" style="86" customWidth="1"/>
    <col min="1283" max="1283" width="4.44140625" style="86" customWidth="1"/>
    <col min="1284" max="1285" width="26.5546875" style="86" customWidth="1"/>
    <col min="1286" max="1286" width="21.5546875" style="86" bestFit="1" customWidth="1"/>
    <col min="1287" max="1287" width="23.5546875" style="86" customWidth="1"/>
    <col min="1288" max="1288" width="0" style="86" hidden="1" customWidth="1"/>
    <col min="1289" max="1289" width="21.44140625" style="86" customWidth="1"/>
    <col min="1290" max="1290" width="21.5546875" style="86" customWidth="1"/>
    <col min="1291" max="1291" width="17.44140625" style="86" customWidth="1"/>
    <col min="1292" max="1292" width="18.44140625" style="86" customWidth="1"/>
    <col min="1293" max="1293" width="16.5546875" style="86" customWidth="1"/>
    <col min="1294" max="1294" width="18.5546875" style="86" customWidth="1"/>
    <col min="1295" max="1298" width="5" style="86" customWidth="1"/>
    <col min="1299" max="1299" width="5.44140625" style="86" customWidth="1"/>
    <col min="1300" max="1300" width="4.5546875" style="86" customWidth="1"/>
    <col min="1301" max="1531" width="5" style="86"/>
    <col min="1532" max="1532" width="3" style="86" customWidth="1"/>
    <col min="1533" max="1533" width="3.5546875" style="86" customWidth="1"/>
    <col min="1534" max="1534" width="4.44140625" style="86" customWidth="1"/>
    <col min="1535" max="1535" width="13.44140625" style="86" customWidth="1"/>
    <col min="1536" max="1536" width="7.5546875" style="86" customWidth="1"/>
    <col min="1537" max="1537" width="9.44140625" style="86" customWidth="1"/>
    <col min="1538" max="1538" width="14.5546875" style="86" customWidth="1"/>
    <col min="1539" max="1539" width="4.44140625" style="86" customWidth="1"/>
    <col min="1540" max="1541" width="26.5546875" style="86" customWidth="1"/>
    <col min="1542" max="1542" width="21.5546875" style="86" bestFit="1" customWidth="1"/>
    <col min="1543" max="1543" width="23.5546875" style="86" customWidth="1"/>
    <col min="1544" max="1544" width="0" style="86" hidden="1" customWidth="1"/>
    <col min="1545" max="1545" width="21.44140625" style="86" customWidth="1"/>
    <col min="1546" max="1546" width="21.5546875" style="86" customWidth="1"/>
    <col min="1547" max="1547" width="17.44140625" style="86" customWidth="1"/>
    <col min="1548" max="1548" width="18.44140625" style="86" customWidth="1"/>
    <col min="1549" max="1549" width="16.5546875" style="86" customWidth="1"/>
    <col min="1550" max="1550" width="18.5546875" style="86" customWidth="1"/>
    <col min="1551" max="1554" width="5" style="86" customWidth="1"/>
    <col min="1555" max="1555" width="5.44140625" style="86" customWidth="1"/>
    <col min="1556" max="1556" width="4.5546875" style="86" customWidth="1"/>
    <col min="1557" max="1787" width="5" style="86"/>
    <col min="1788" max="1788" width="3" style="86" customWidth="1"/>
    <col min="1789" max="1789" width="3.5546875" style="86" customWidth="1"/>
    <col min="1790" max="1790" width="4.44140625" style="86" customWidth="1"/>
    <col min="1791" max="1791" width="13.44140625" style="86" customWidth="1"/>
    <col min="1792" max="1792" width="7.5546875" style="86" customWidth="1"/>
    <col min="1793" max="1793" width="9.44140625" style="86" customWidth="1"/>
    <col min="1794" max="1794" width="14.5546875" style="86" customWidth="1"/>
    <col min="1795" max="1795" width="4.44140625" style="86" customWidth="1"/>
    <col min="1796" max="1797" width="26.5546875" style="86" customWidth="1"/>
    <col min="1798" max="1798" width="21.5546875" style="86" bestFit="1" customWidth="1"/>
    <col min="1799" max="1799" width="23.5546875" style="86" customWidth="1"/>
    <col min="1800" max="1800" width="0" style="86" hidden="1" customWidth="1"/>
    <col min="1801" max="1801" width="21.44140625" style="86" customWidth="1"/>
    <col min="1802" max="1802" width="21.5546875" style="86" customWidth="1"/>
    <col min="1803" max="1803" width="17.44140625" style="86" customWidth="1"/>
    <col min="1804" max="1804" width="18.44140625" style="86" customWidth="1"/>
    <col min="1805" max="1805" width="16.5546875" style="86" customWidth="1"/>
    <col min="1806" max="1806" width="18.5546875" style="86" customWidth="1"/>
    <col min="1807" max="1810" width="5" style="86" customWidth="1"/>
    <col min="1811" max="1811" width="5.44140625" style="86" customWidth="1"/>
    <col min="1812" max="1812" width="4.5546875" style="86" customWidth="1"/>
    <col min="1813" max="2043" width="5" style="86"/>
    <col min="2044" max="2044" width="3" style="86" customWidth="1"/>
    <col min="2045" max="2045" width="3.5546875" style="86" customWidth="1"/>
    <col min="2046" max="2046" width="4.44140625" style="86" customWidth="1"/>
    <col min="2047" max="2047" width="13.44140625" style="86" customWidth="1"/>
    <col min="2048" max="2048" width="7.5546875" style="86" customWidth="1"/>
    <col min="2049" max="2049" width="9.44140625" style="86" customWidth="1"/>
    <col min="2050" max="2050" width="14.5546875" style="86" customWidth="1"/>
    <col min="2051" max="2051" width="4.44140625" style="86" customWidth="1"/>
    <col min="2052" max="2053" width="26.5546875" style="86" customWidth="1"/>
    <col min="2054" max="2054" width="21.5546875" style="86" bestFit="1" customWidth="1"/>
    <col min="2055" max="2055" width="23.5546875" style="86" customWidth="1"/>
    <col min="2056" max="2056" width="0" style="86" hidden="1" customWidth="1"/>
    <col min="2057" max="2057" width="21.44140625" style="86" customWidth="1"/>
    <col min="2058" max="2058" width="21.5546875" style="86" customWidth="1"/>
    <col min="2059" max="2059" width="17.44140625" style="86" customWidth="1"/>
    <col min="2060" max="2060" width="18.44140625" style="86" customWidth="1"/>
    <col min="2061" max="2061" width="16.5546875" style="86" customWidth="1"/>
    <col min="2062" max="2062" width="18.5546875" style="86" customWidth="1"/>
    <col min="2063" max="2066" width="5" style="86" customWidth="1"/>
    <col min="2067" max="2067" width="5.44140625" style="86" customWidth="1"/>
    <col min="2068" max="2068" width="4.5546875" style="86" customWidth="1"/>
    <col min="2069" max="2299" width="5" style="86"/>
    <col min="2300" max="2300" width="3" style="86" customWidth="1"/>
    <col min="2301" max="2301" width="3.5546875" style="86" customWidth="1"/>
    <col min="2302" max="2302" width="4.44140625" style="86" customWidth="1"/>
    <col min="2303" max="2303" width="13.44140625" style="86" customWidth="1"/>
    <col min="2304" max="2304" width="7.5546875" style="86" customWidth="1"/>
    <col min="2305" max="2305" width="9.44140625" style="86" customWidth="1"/>
    <col min="2306" max="2306" width="14.5546875" style="86" customWidth="1"/>
    <col min="2307" max="2307" width="4.44140625" style="86" customWidth="1"/>
    <col min="2308" max="2309" width="26.5546875" style="86" customWidth="1"/>
    <col min="2310" max="2310" width="21.5546875" style="86" bestFit="1" customWidth="1"/>
    <col min="2311" max="2311" width="23.5546875" style="86" customWidth="1"/>
    <col min="2312" max="2312" width="0" style="86" hidden="1" customWidth="1"/>
    <col min="2313" max="2313" width="21.44140625" style="86" customWidth="1"/>
    <col min="2314" max="2314" width="21.5546875" style="86" customWidth="1"/>
    <col min="2315" max="2315" width="17.44140625" style="86" customWidth="1"/>
    <col min="2316" max="2316" width="18.44140625" style="86" customWidth="1"/>
    <col min="2317" max="2317" width="16.5546875" style="86" customWidth="1"/>
    <col min="2318" max="2318" width="18.5546875" style="86" customWidth="1"/>
    <col min="2319" max="2322" width="5" style="86" customWidth="1"/>
    <col min="2323" max="2323" width="5.44140625" style="86" customWidth="1"/>
    <col min="2324" max="2324" width="4.5546875" style="86" customWidth="1"/>
    <col min="2325" max="2555" width="5" style="86"/>
    <col min="2556" max="2556" width="3" style="86" customWidth="1"/>
    <col min="2557" max="2557" width="3.5546875" style="86" customWidth="1"/>
    <col min="2558" max="2558" width="4.44140625" style="86" customWidth="1"/>
    <col min="2559" max="2559" width="13.44140625" style="86" customWidth="1"/>
    <col min="2560" max="2560" width="7.5546875" style="86" customWidth="1"/>
    <col min="2561" max="2561" width="9.44140625" style="86" customWidth="1"/>
    <col min="2562" max="2562" width="14.5546875" style="86" customWidth="1"/>
    <col min="2563" max="2563" width="4.44140625" style="86" customWidth="1"/>
    <col min="2564" max="2565" width="26.5546875" style="86" customWidth="1"/>
    <col min="2566" max="2566" width="21.5546875" style="86" bestFit="1" customWidth="1"/>
    <col min="2567" max="2567" width="23.5546875" style="86" customWidth="1"/>
    <col min="2568" max="2568" width="0" style="86" hidden="1" customWidth="1"/>
    <col min="2569" max="2569" width="21.44140625" style="86" customWidth="1"/>
    <col min="2570" max="2570" width="21.5546875" style="86" customWidth="1"/>
    <col min="2571" max="2571" width="17.44140625" style="86" customWidth="1"/>
    <col min="2572" max="2572" width="18.44140625" style="86" customWidth="1"/>
    <col min="2573" max="2573" width="16.5546875" style="86" customWidth="1"/>
    <col min="2574" max="2574" width="18.5546875" style="86" customWidth="1"/>
    <col min="2575" max="2578" width="5" style="86" customWidth="1"/>
    <col min="2579" max="2579" width="5.44140625" style="86" customWidth="1"/>
    <col min="2580" max="2580" width="4.5546875" style="86" customWidth="1"/>
    <col min="2581" max="2811" width="5" style="86"/>
    <col min="2812" max="2812" width="3" style="86" customWidth="1"/>
    <col min="2813" max="2813" width="3.5546875" style="86" customWidth="1"/>
    <col min="2814" max="2814" width="4.44140625" style="86" customWidth="1"/>
    <col min="2815" max="2815" width="13.44140625" style="86" customWidth="1"/>
    <col min="2816" max="2816" width="7.5546875" style="86" customWidth="1"/>
    <col min="2817" max="2817" width="9.44140625" style="86" customWidth="1"/>
    <col min="2818" max="2818" width="14.5546875" style="86" customWidth="1"/>
    <col min="2819" max="2819" width="4.44140625" style="86" customWidth="1"/>
    <col min="2820" max="2821" width="26.5546875" style="86" customWidth="1"/>
    <col min="2822" max="2822" width="21.5546875" style="86" bestFit="1" customWidth="1"/>
    <col min="2823" max="2823" width="23.5546875" style="86" customWidth="1"/>
    <col min="2824" max="2824" width="0" style="86" hidden="1" customWidth="1"/>
    <col min="2825" max="2825" width="21.44140625" style="86" customWidth="1"/>
    <col min="2826" max="2826" width="21.5546875" style="86" customWidth="1"/>
    <col min="2827" max="2827" width="17.44140625" style="86" customWidth="1"/>
    <col min="2828" max="2828" width="18.44140625" style="86" customWidth="1"/>
    <col min="2829" max="2829" width="16.5546875" style="86" customWidth="1"/>
    <col min="2830" max="2830" width="18.5546875" style="86" customWidth="1"/>
    <col min="2831" max="2834" width="5" style="86" customWidth="1"/>
    <col min="2835" max="2835" width="5.44140625" style="86" customWidth="1"/>
    <col min="2836" max="2836" width="4.5546875" style="86" customWidth="1"/>
    <col min="2837" max="3067" width="5" style="86"/>
    <col min="3068" max="3068" width="3" style="86" customWidth="1"/>
    <col min="3069" max="3069" width="3.5546875" style="86" customWidth="1"/>
    <col min="3070" max="3070" width="4.44140625" style="86" customWidth="1"/>
    <col min="3071" max="3071" width="13.44140625" style="86" customWidth="1"/>
    <col min="3072" max="3072" width="7.5546875" style="86" customWidth="1"/>
    <col min="3073" max="3073" width="9.44140625" style="86" customWidth="1"/>
    <col min="3074" max="3074" width="14.5546875" style="86" customWidth="1"/>
    <col min="3075" max="3075" width="4.44140625" style="86" customWidth="1"/>
    <col min="3076" max="3077" width="26.5546875" style="86" customWidth="1"/>
    <col min="3078" max="3078" width="21.5546875" style="86" bestFit="1" customWidth="1"/>
    <col min="3079" max="3079" width="23.5546875" style="86" customWidth="1"/>
    <col min="3080" max="3080" width="0" style="86" hidden="1" customWidth="1"/>
    <col min="3081" max="3081" width="21.44140625" style="86" customWidth="1"/>
    <col min="3082" max="3082" width="21.5546875" style="86" customWidth="1"/>
    <col min="3083" max="3083" width="17.44140625" style="86" customWidth="1"/>
    <col min="3084" max="3084" width="18.44140625" style="86" customWidth="1"/>
    <col min="3085" max="3085" width="16.5546875" style="86" customWidth="1"/>
    <col min="3086" max="3086" width="18.5546875" style="86" customWidth="1"/>
    <col min="3087" max="3090" width="5" style="86" customWidth="1"/>
    <col min="3091" max="3091" width="5.44140625" style="86" customWidth="1"/>
    <col min="3092" max="3092" width="4.5546875" style="86" customWidth="1"/>
    <col min="3093" max="3323" width="5" style="86"/>
    <col min="3324" max="3324" width="3" style="86" customWidth="1"/>
    <col min="3325" max="3325" width="3.5546875" style="86" customWidth="1"/>
    <col min="3326" max="3326" width="4.44140625" style="86" customWidth="1"/>
    <col min="3327" max="3327" width="13.44140625" style="86" customWidth="1"/>
    <col min="3328" max="3328" width="7.5546875" style="86" customWidth="1"/>
    <col min="3329" max="3329" width="9.44140625" style="86" customWidth="1"/>
    <col min="3330" max="3330" width="14.5546875" style="86" customWidth="1"/>
    <col min="3331" max="3331" width="4.44140625" style="86" customWidth="1"/>
    <col min="3332" max="3333" width="26.5546875" style="86" customWidth="1"/>
    <col min="3334" max="3334" width="21.5546875" style="86" bestFit="1" customWidth="1"/>
    <col min="3335" max="3335" width="23.5546875" style="86" customWidth="1"/>
    <col min="3336" max="3336" width="0" style="86" hidden="1" customWidth="1"/>
    <col min="3337" max="3337" width="21.44140625" style="86" customWidth="1"/>
    <col min="3338" max="3338" width="21.5546875" style="86" customWidth="1"/>
    <col min="3339" max="3339" width="17.44140625" style="86" customWidth="1"/>
    <col min="3340" max="3340" width="18.44140625" style="86" customWidth="1"/>
    <col min="3341" max="3341" width="16.5546875" style="86" customWidth="1"/>
    <col min="3342" max="3342" width="18.5546875" style="86" customWidth="1"/>
    <col min="3343" max="3346" width="5" style="86" customWidth="1"/>
    <col min="3347" max="3347" width="5.44140625" style="86" customWidth="1"/>
    <col min="3348" max="3348" width="4.5546875" style="86" customWidth="1"/>
    <col min="3349" max="3579" width="5" style="86"/>
    <col min="3580" max="3580" width="3" style="86" customWidth="1"/>
    <col min="3581" max="3581" width="3.5546875" style="86" customWidth="1"/>
    <col min="3582" max="3582" width="4.44140625" style="86" customWidth="1"/>
    <col min="3583" max="3583" width="13.44140625" style="86" customWidth="1"/>
    <col min="3584" max="3584" width="7.5546875" style="86" customWidth="1"/>
    <col min="3585" max="3585" width="9.44140625" style="86" customWidth="1"/>
    <col min="3586" max="3586" width="14.5546875" style="86" customWidth="1"/>
    <col min="3587" max="3587" width="4.44140625" style="86" customWidth="1"/>
    <col min="3588" max="3589" width="26.5546875" style="86" customWidth="1"/>
    <col min="3590" max="3590" width="21.5546875" style="86" bestFit="1" customWidth="1"/>
    <col min="3591" max="3591" width="23.5546875" style="86" customWidth="1"/>
    <col min="3592" max="3592" width="0" style="86" hidden="1" customWidth="1"/>
    <col min="3593" max="3593" width="21.44140625" style="86" customWidth="1"/>
    <col min="3594" max="3594" width="21.5546875" style="86" customWidth="1"/>
    <col min="3595" max="3595" width="17.44140625" style="86" customWidth="1"/>
    <col min="3596" max="3596" width="18.44140625" style="86" customWidth="1"/>
    <col min="3597" max="3597" width="16.5546875" style="86" customWidth="1"/>
    <col min="3598" max="3598" width="18.5546875" style="86" customWidth="1"/>
    <col min="3599" max="3602" width="5" style="86" customWidth="1"/>
    <col min="3603" max="3603" width="5.44140625" style="86" customWidth="1"/>
    <col min="3604" max="3604" width="4.5546875" style="86" customWidth="1"/>
    <col min="3605" max="3835" width="5" style="86"/>
    <col min="3836" max="3836" width="3" style="86" customWidth="1"/>
    <col min="3837" max="3837" width="3.5546875" style="86" customWidth="1"/>
    <col min="3838" max="3838" width="4.44140625" style="86" customWidth="1"/>
    <col min="3839" max="3839" width="13.44140625" style="86" customWidth="1"/>
    <col min="3840" max="3840" width="7.5546875" style="86" customWidth="1"/>
    <col min="3841" max="3841" width="9.44140625" style="86" customWidth="1"/>
    <col min="3842" max="3842" width="14.5546875" style="86" customWidth="1"/>
    <col min="3843" max="3843" width="4.44140625" style="86" customWidth="1"/>
    <col min="3844" max="3845" width="26.5546875" style="86" customWidth="1"/>
    <col min="3846" max="3846" width="21.5546875" style="86" bestFit="1" customWidth="1"/>
    <col min="3847" max="3847" width="23.5546875" style="86" customWidth="1"/>
    <col min="3848" max="3848" width="0" style="86" hidden="1" customWidth="1"/>
    <col min="3849" max="3849" width="21.44140625" style="86" customWidth="1"/>
    <col min="3850" max="3850" width="21.5546875" style="86" customWidth="1"/>
    <col min="3851" max="3851" width="17.44140625" style="86" customWidth="1"/>
    <col min="3852" max="3852" width="18.44140625" style="86" customWidth="1"/>
    <col min="3853" max="3853" width="16.5546875" style="86" customWidth="1"/>
    <col min="3854" max="3854" width="18.5546875" style="86" customWidth="1"/>
    <col min="3855" max="3858" width="5" style="86" customWidth="1"/>
    <col min="3859" max="3859" width="5.44140625" style="86" customWidth="1"/>
    <col min="3860" max="3860" width="4.5546875" style="86" customWidth="1"/>
    <col min="3861" max="4091" width="5" style="86"/>
    <col min="4092" max="4092" width="3" style="86" customWidth="1"/>
    <col min="4093" max="4093" width="3.5546875" style="86" customWidth="1"/>
    <col min="4094" max="4094" width="4.44140625" style="86" customWidth="1"/>
    <col min="4095" max="4095" width="13.44140625" style="86" customWidth="1"/>
    <col min="4096" max="4096" width="7.5546875" style="86" customWidth="1"/>
    <col min="4097" max="4097" width="9.44140625" style="86" customWidth="1"/>
    <col min="4098" max="4098" width="14.5546875" style="86" customWidth="1"/>
    <col min="4099" max="4099" width="4.44140625" style="86" customWidth="1"/>
    <col min="4100" max="4101" width="26.5546875" style="86" customWidth="1"/>
    <col min="4102" max="4102" width="21.5546875" style="86" bestFit="1" customWidth="1"/>
    <col min="4103" max="4103" width="23.5546875" style="86" customWidth="1"/>
    <col min="4104" max="4104" width="0" style="86" hidden="1" customWidth="1"/>
    <col min="4105" max="4105" width="21.44140625" style="86" customWidth="1"/>
    <col min="4106" max="4106" width="21.5546875" style="86" customWidth="1"/>
    <col min="4107" max="4107" width="17.44140625" style="86" customWidth="1"/>
    <col min="4108" max="4108" width="18.44140625" style="86" customWidth="1"/>
    <col min="4109" max="4109" width="16.5546875" style="86" customWidth="1"/>
    <col min="4110" max="4110" width="18.5546875" style="86" customWidth="1"/>
    <col min="4111" max="4114" width="5" style="86" customWidth="1"/>
    <col min="4115" max="4115" width="5.44140625" style="86" customWidth="1"/>
    <col min="4116" max="4116" width="4.5546875" style="86" customWidth="1"/>
    <col min="4117" max="4347" width="5" style="86"/>
    <col min="4348" max="4348" width="3" style="86" customWidth="1"/>
    <col min="4349" max="4349" width="3.5546875" style="86" customWidth="1"/>
    <col min="4350" max="4350" width="4.44140625" style="86" customWidth="1"/>
    <col min="4351" max="4351" width="13.44140625" style="86" customWidth="1"/>
    <col min="4352" max="4352" width="7.5546875" style="86" customWidth="1"/>
    <col min="4353" max="4353" width="9.44140625" style="86" customWidth="1"/>
    <col min="4354" max="4354" width="14.5546875" style="86" customWidth="1"/>
    <col min="4355" max="4355" width="4.44140625" style="86" customWidth="1"/>
    <col min="4356" max="4357" width="26.5546875" style="86" customWidth="1"/>
    <col min="4358" max="4358" width="21.5546875" style="86" bestFit="1" customWidth="1"/>
    <col min="4359" max="4359" width="23.5546875" style="86" customWidth="1"/>
    <col min="4360" max="4360" width="0" style="86" hidden="1" customWidth="1"/>
    <col min="4361" max="4361" width="21.44140625" style="86" customWidth="1"/>
    <col min="4362" max="4362" width="21.5546875" style="86" customWidth="1"/>
    <col min="4363" max="4363" width="17.44140625" style="86" customWidth="1"/>
    <col min="4364" max="4364" width="18.44140625" style="86" customWidth="1"/>
    <col min="4365" max="4365" width="16.5546875" style="86" customWidth="1"/>
    <col min="4366" max="4366" width="18.5546875" style="86" customWidth="1"/>
    <col min="4367" max="4370" width="5" style="86" customWidth="1"/>
    <col min="4371" max="4371" width="5.44140625" style="86" customWidth="1"/>
    <col min="4372" max="4372" width="4.5546875" style="86" customWidth="1"/>
    <col min="4373" max="4603" width="5" style="86"/>
    <col min="4604" max="4604" width="3" style="86" customWidth="1"/>
    <col min="4605" max="4605" width="3.5546875" style="86" customWidth="1"/>
    <col min="4606" max="4606" width="4.44140625" style="86" customWidth="1"/>
    <col min="4607" max="4607" width="13.44140625" style="86" customWidth="1"/>
    <col min="4608" max="4608" width="7.5546875" style="86" customWidth="1"/>
    <col min="4609" max="4609" width="9.44140625" style="86" customWidth="1"/>
    <col min="4610" max="4610" width="14.5546875" style="86" customWidth="1"/>
    <col min="4611" max="4611" width="4.44140625" style="86" customWidth="1"/>
    <col min="4612" max="4613" width="26.5546875" style="86" customWidth="1"/>
    <col min="4614" max="4614" width="21.5546875" style="86" bestFit="1" customWidth="1"/>
    <col min="4615" max="4615" width="23.5546875" style="86" customWidth="1"/>
    <col min="4616" max="4616" width="0" style="86" hidden="1" customWidth="1"/>
    <col min="4617" max="4617" width="21.44140625" style="86" customWidth="1"/>
    <col min="4618" max="4618" width="21.5546875" style="86" customWidth="1"/>
    <col min="4619" max="4619" width="17.44140625" style="86" customWidth="1"/>
    <col min="4620" max="4620" width="18.44140625" style="86" customWidth="1"/>
    <col min="4621" max="4621" width="16.5546875" style="86" customWidth="1"/>
    <col min="4622" max="4622" width="18.5546875" style="86" customWidth="1"/>
    <col min="4623" max="4626" width="5" style="86" customWidth="1"/>
    <col min="4627" max="4627" width="5.44140625" style="86" customWidth="1"/>
    <col min="4628" max="4628" width="4.5546875" style="86" customWidth="1"/>
    <col min="4629" max="4859" width="5" style="86"/>
    <col min="4860" max="4860" width="3" style="86" customWidth="1"/>
    <col min="4861" max="4861" width="3.5546875" style="86" customWidth="1"/>
    <col min="4862" max="4862" width="4.44140625" style="86" customWidth="1"/>
    <col min="4863" max="4863" width="13.44140625" style="86" customWidth="1"/>
    <col min="4864" max="4864" width="7.5546875" style="86" customWidth="1"/>
    <col min="4865" max="4865" width="9.44140625" style="86" customWidth="1"/>
    <col min="4866" max="4866" width="14.5546875" style="86" customWidth="1"/>
    <col min="4867" max="4867" width="4.44140625" style="86" customWidth="1"/>
    <col min="4868" max="4869" width="26.5546875" style="86" customWidth="1"/>
    <col min="4870" max="4870" width="21.5546875" style="86" bestFit="1" customWidth="1"/>
    <col min="4871" max="4871" width="23.5546875" style="86" customWidth="1"/>
    <col min="4872" max="4872" width="0" style="86" hidden="1" customWidth="1"/>
    <col min="4873" max="4873" width="21.44140625" style="86" customWidth="1"/>
    <col min="4874" max="4874" width="21.5546875" style="86" customWidth="1"/>
    <col min="4875" max="4875" width="17.44140625" style="86" customWidth="1"/>
    <col min="4876" max="4876" width="18.44140625" style="86" customWidth="1"/>
    <col min="4877" max="4877" width="16.5546875" style="86" customWidth="1"/>
    <col min="4878" max="4878" width="18.5546875" style="86" customWidth="1"/>
    <col min="4879" max="4882" width="5" style="86" customWidth="1"/>
    <col min="4883" max="4883" width="5.44140625" style="86" customWidth="1"/>
    <col min="4884" max="4884" width="4.5546875" style="86" customWidth="1"/>
    <col min="4885" max="5115" width="5" style="86"/>
    <col min="5116" max="5116" width="3" style="86" customWidth="1"/>
    <col min="5117" max="5117" width="3.5546875" style="86" customWidth="1"/>
    <col min="5118" max="5118" width="4.44140625" style="86" customWidth="1"/>
    <col min="5119" max="5119" width="13.44140625" style="86" customWidth="1"/>
    <col min="5120" max="5120" width="7.5546875" style="86" customWidth="1"/>
    <col min="5121" max="5121" width="9.44140625" style="86" customWidth="1"/>
    <col min="5122" max="5122" width="14.5546875" style="86" customWidth="1"/>
    <col min="5123" max="5123" width="4.44140625" style="86" customWidth="1"/>
    <col min="5124" max="5125" width="26.5546875" style="86" customWidth="1"/>
    <col min="5126" max="5126" width="21.5546875" style="86" bestFit="1" customWidth="1"/>
    <col min="5127" max="5127" width="23.5546875" style="86" customWidth="1"/>
    <col min="5128" max="5128" width="0" style="86" hidden="1" customWidth="1"/>
    <col min="5129" max="5129" width="21.44140625" style="86" customWidth="1"/>
    <col min="5130" max="5130" width="21.5546875" style="86" customWidth="1"/>
    <col min="5131" max="5131" width="17.44140625" style="86" customWidth="1"/>
    <col min="5132" max="5132" width="18.44140625" style="86" customWidth="1"/>
    <col min="5133" max="5133" width="16.5546875" style="86" customWidth="1"/>
    <col min="5134" max="5134" width="18.5546875" style="86" customWidth="1"/>
    <col min="5135" max="5138" width="5" style="86" customWidth="1"/>
    <col min="5139" max="5139" width="5.44140625" style="86" customWidth="1"/>
    <col min="5140" max="5140" width="4.5546875" style="86" customWidth="1"/>
    <col min="5141" max="5371" width="5" style="86"/>
    <col min="5372" max="5372" width="3" style="86" customWidth="1"/>
    <col min="5373" max="5373" width="3.5546875" style="86" customWidth="1"/>
    <col min="5374" max="5374" width="4.44140625" style="86" customWidth="1"/>
    <col min="5375" max="5375" width="13.44140625" style="86" customWidth="1"/>
    <col min="5376" max="5376" width="7.5546875" style="86" customWidth="1"/>
    <col min="5377" max="5377" width="9.44140625" style="86" customWidth="1"/>
    <col min="5378" max="5378" width="14.5546875" style="86" customWidth="1"/>
    <col min="5379" max="5379" width="4.44140625" style="86" customWidth="1"/>
    <col min="5380" max="5381" width="26.5546875" style="86" customWidth="1"/>
    <col min="5382" max="5382" width="21.5546875" style="86" bestFit="1" customWidth="1"/>
    <col min="5383" max="5383" width="23.5546875" style="86" customWidth="1"/>
    <col min="5384" max="5384" width="0" style="86" hidden="1" customWidth="1"/>
    <col min="5385" max="5385" width="21.44140625" style="86" customWidth="1"/>
    <col min="5386" max="5386" width="21.5546875" style="86" customWidth="1"/>
    <col min="5387" max="5387" width="17.44140625" style="86" customWidth="1"/>
    <col min="5388" max="5388" width="18.44140625" style="86" customWidth="1"/>
    <col min="5389" max="5389" width="16.5546875" style="86" customWidth="1"/>
    <col min="5390" max="5390" width="18.5546875" style="86" customWidth="1"/>
    <col min="5391" max="5394" width="5" style="86" customWidth="1"/>
    <col min="5395" max="5395" width="5.44140625" style="86" customWidth="1"/>
    <col min="5396" max="5396" width="4.5546875" style="86" customWidth="1"/>
    <col min="5397" max="5627" width="5" style="86"/>
    <col min="5628" max="5628" width="3" style="86" customWidth="1"/>
    <col min="5629" max="5629" width="3.5546875" style="86" customWidth="1"/>
    <col min="5630" max="5630" width="4.44140625" style="86" customWidth="1"/>
    <col min="5631" max="5631" width="13.44140625" style="86" customWidth="1"/>
    <col min="5632" max="5632" width="7.5546875" style="86" customWidth="1"/>
    <col min="5633" max="5633" width="9.44140625" style="86" customWidth="1"/>
    <col min="5634" max="5634" width="14.5546875" style="86" customWidth="1"/>
    <col min="5635" max="5635" width="4.44140625" style="86" customWidth="1"/>
    <col min="5636" max="5637" width="26.5546875" style="86" customWidth="1"/>
    <col min="5638" max="5638" width="21.5546875" style="86" bestFit="1" customWidth="1"/>
    <col min="5639" max="5639" width="23.5546875" style="86" customWidth="1"/>
    <col min="5640" max="5640" width="0" style="86" hidden="1" customWidth="1"/>
    <col min="5641" max="5641" width="21.44140625" style="86" customWidth="1"/>
    <col min="5642" max="5642" width="21.5546875" style="86" customWidth="1"/>
    <col min="5643" max="5643" width="17.44140625" style="86" customWidth="1"/>
    <col min="5644" max="5644" width="18.44140625" style="86" customWidth="1"/>
    <col min="5645" max="5645" width="16.5546875" style="86" customWidth="1"/>
    <col min="5646" max="5646" width="18.5546875" style="86" customWidth="1"/>
    <col min="5647" max="5650" width="5" style="86" customWidth="1"/>
    <col min="5651" max="5651" width="5.44140625" style="86" customWidth="1"/>
    <col min="5652" max="5652" width="4.5546875" style="86" customWidth="1"/>
    <col min="5653" max="5883" width="5" style="86"/>
    <col min="5884" max="5884" width="3" style="86" customWidth="1"/>
    <col min="5885" max="5885" width="3.5546875" style="86" customWidth="1"/>
    <col min="5886" max="5886" width="4.44140625" style="86" customWidth="1"/>
    <col min="5887" max="5887" width="13.44140625" style="86" customWidth="1"/>
    <col min="5888" max="5888" width="7.5546875" style="86" customWidth="1"/>
    <col min="5889" max="5889" width="9.44140625" style="86" customWidth="1"/>
    <col min="5890" max="5890" width="14.5546875" style="86" customWidth="1"/>
    <col min="5891" max="5891" width="4.44140625" style="86" customWidth="1"/>
    <col min="5892" max="5893" width="26.5546875" style="86" customWidth="1"/>
    <col min="5894" max="5894" width="21.5546875" style="86" bestFit="1" customWidth="1"/>
    <col min="5895" max="5895" width="23.5546875" style="86" customWidth="1"/>
    <col min="5896" max="5896" width="0" style="86" hidden="1" customWidth="1"/>
    <col min="5897" max="5897" width="21.44140625" style="86" customWidth="1"/>
    <col min="5898" max="5898" width="21.5546875" style="86" customWidth="1"/>
    <col min="5899" max="5899" width="17.44140625" style="86" customWidth="1"/>
    <col min="5900" max="5900" width="18.44140625" style="86" customWidth="1"/>
    <col min="5901" max="5901" width="16.5546875" style="86" customWidth="1"/>
    <col min="5902" max="5902" width="18.5546875" style="86" customWidth="1"/>
    <col min="5903" max="5906" width="5" style="86" customWidth="1"/>
    <col min="5907" max="5907" width="5.44140625" style="86" customWidth="1"/>
    <col min="5908" max="5908" width="4.5546875" style="86" customWidth="1"/>
    <col min="5909" max="6139" width="5" style="86"/>
    <col min="6140" max="6140" width="3" style="86" customWidth="1"/>
    <col min="6141" max="6141" width="3.5546875" style="86" customWidth="1"/>
    <col min="6142" max="6142" width="4.44140625" style="86" customWidth="1"/>
    <col min="6143" max="6143" width="13.44140625" style="86" customWidth="1"/>
    <col min="6144" max="6144" width="7.5546875" style="86" customWidth="1"/>
    <col min="6145" max="6145" width="9.44140625" style="86" customWidth="1"/>
    <col min="6146" max="6146" width="14.5546875" style="86" customWidth="1"/>
    <col min="6147" max="6147" width="4.44140625" style="86" customWidth="1"/>
    <col min="6148" max="6149" width="26.5546875" style="86" customWidth="1"/>
    <col min="6150" max="6150" width="21.5546875" style="86" bestFit="1" customWidth="1"/>
    <col min="6151" max="6151" width="23.5546875" style="86" customWidth="1"/>
    <col min="6152" max="6152" width="0" style="86" hidden="1" customWidth="1"/>
    <col min="6153" max="6153" width="21.44140625" style="86" customWidth="1"/>
    <col min="6154" max="6154" width="21.5546875" style="86" customWidth="1"/>
    <col min="6155" max="6155" width="17.44140625" style="86" customWidth="1"/>
    <col min="6156" max="6156" width="18.44140625" style="86" customWidth="1"/>
    <col min="6157" max="6157" width="16.5546875" style="86" customWidth="1"/>
    <col min="6158" max="6158" width="18.5546875" style="86" customWidth="1"/>
    <col min="6159" max="6162" width="5" style="86" customWidth="1"/>
    <col min="6163" max="6163" width="5.44140625" style="86" customWidth="1"/>
    <col min="6164" max="6164" width="4.5546875" style="86" customWidth="1"/>
    <col min="6165" max="6395" width="5" style="86"/>
    <col min="6396" max="6396" width="3" style="86" customWidth="1"/>
    <col min="6397" max="6397" width="3.5546875" style="86" customWidth="1"/>
    <col min="6398" max="6398" width="4.44140625" style="86" customWidth="1"/>
    <col min="6399" max="6399" width="13.44140625" style="86" customWidth="1"/>
    <col min="6400" max="6400" width="7.5546875" style="86" customWidth="1"/>
    <col min="6401" max="6401" width="9.44140625" style="86" customWidth="1"/>
    <col min="6402" max="6402" width="14.5546875" style="86" customWidth="1"/>
    <col min="6403" max="6403" width="4.44140625" style="86" customWidth="1"/>
    <col min="6404" max="6405" width="26.5546875" style="86" customWidth="1"/>
    <col min="6406" max="6406" width="21.5546875" style="86" bestFit="1" customWidth="1"/>
    <col min="6407" max="6407" width="23.5546875" style="86" customWidth="1"/>
    <col min="6408" max="6408" width="0" style="86" hidden="1" customWidth="1"/>
    <col min="6409" max="6409" width="21.44140625" style="86" customWidth="1"/>
    <col min="6410" max="6410" width="21.5546875" style="86" customWidth="1"/>
    <col min="6411" max="6411" width="17.44140625" style="86" customWidth="1"/>
    <col min="6412" max="6412" width="18.44140625" style="86" customWidth="1"/>
    <col min="6413" max="6413" width="16.5546875" style="86" customWidth="1"/>
    <col min="6414" max="6414" width="18.5546875" style="86" customWidth="1"/>
    <col min="6415" max="6418" width="5" style="86" customWidth="1"/>
    <col min="6419" max="6419" width="5.44140625" style="86" customWidth="1"/>
    <col min="6420" max="6420" width="4.5546875" style="86" customWidth="1"/>
    <col min="6421" max="6651" width="5" style="86"/>
    <col min="6652" max="6652" width="3" style="86" customWidth="1"/>
    <col min="6653" max="6653" width="3.5546875" style="86" customWidth="1"/>
    <col min="6654" max="6654" width="4.44140625" style="86" customWidth="1"/>
    <col min="6655" max="6655" width="13.44140625" style="86" customWidth="1"/>
    <col min="6656" max="6656" width="7.5546875" style="86" customWidth="1"/>
    <col min="6657" max="6657" width="9.44140625" style="86" customWidth="1"/>
    <col min="6658" max="6658" width="14.5546875" style="86" customWidth="1"/>
    <col min="6659" max="6659" width="4.44140625" style="86" customWidth="1"/>
    <col min="6660" max="6661" width="26.5546875" style="86" customWidth="1"/>
    <col min="6662" max="6662" width="21.5546875" style="86" bestFit="1" customWidth="1"/>
    <col min="6663" max="6663" width="23.5546875" style="86" customWidth="1"/>
    <col min="6664" max="6664" width="0" style="86" hidden="1" customWidth="1"/>
    <col min="6665" max="6665" width="21.44140625" style="86" customWidth="1"/>
    <col min="6666" max="6666" width="21.5546875" style="86" customWidth="1"/>
    <col min="6667" max="6667" width="17.44140625" style="86" customWidth="1"/>
    <col min="6668" max="6668" width="18.44140625" style="86" customWidth="1"/>
    <col min="6669" max="6669" width="16.5546875" style="86" customWidth="1"/>
    <col min="6670" max="6670" width="18.5546875" style="86" customWidth="1"/>
    <col min="6671" max="6674" width="5" style="86" customWidth="1"/>
    <col min="6675" max="6675" width="5.44140625" style="86" customWidth="1"/>
    <col min="6676" max="6676" width="4.5546875" style="86" customWidth="1"/>
    <col min="6677" max="6907" width="5" style="86"/>
    <col min="6908" max="6908" width="3" style="86" customWidth="1"/>
    <col min="6909" max="6909" width="3.5546875" style="86" customWidth="1"/>
    <col min="6910" max="6910" width="4.44140625" style="86" customWidth="1"/>
    <col min="6911" max="6911" width="13.44140625" style="86" customWidth="1"/>
    <col min="6912" max="6912" width="7.5546875" style="86" customWidth="1"/>
    <col min="6913" max="6913" width="9.44140625" style="86" customWidth="1"/>
    <col min="6914" max="6914" width="14.5546875" style="86" customWidth="1"/>
    <col min="6915" max="6915" width="4.44140625" style="86" customWidth="1"/>
    <col min="6916" max="6917" width="26.5546875" style="86" customWidth="1"/>
    <col min="6918" max="6918" width="21.5546875" style="86" bestFit="1" customWidth="1"/>
    <col min="6919" max="6919" width="23.5546875" style="86" customWidth="1"/>
    <col min="6920" max="6920" width="0" style="86" hidden="1" customWidth="1"/>
    <col min="6921" max="6921" width="21.44140625" style="86" customWidth="1"/>
    <col min="6922" max="6922" width="21.5546875" style="86" customWidth="1"/>
    <col min="6923" max="6923" width="17.44140625" style="86" customWidth="1"/>
    <col min="6924" max="6924" width="18.44140625" style="86" customWidth="1"/>
    <col min="6925" max="6925" width="16.5546875" style="86" customWidth="1"/>
    <col min="6926" max="6926" width="18.5546875" style="86" customWidth="1"/>
    <col min="6927" max="6930" width="5" style="86" customWidth="1"/>
    <col min="6931" max="6931" width="5.44140625" style="86" customWidth="1"/>
    <col min="6932" max="6932" width="4.5546875" style="86" customWidth="1"/>
    <col min="6933" max="7163" width="5" style="86"/>
    <col min="7164" max="7164" width="3" style="86" customWidth="1"/>
    <col min="7165" max="7165" width="3.5546875" style="86" customWidth="1"/>
    <col min="7166" max="7166" width="4.44140625" style="86" customWidth="1"/>
    <col min="7167" max="7167" width="13.44140625" style="86" customWidth="1"/>
    <col min="7168" max="7168" width="7.5546875" style="86" customWidth="1"/>
    <col min="7169" max="7169" width="9.44140625" style="86" customWidth="1"/>
    <col min="7170" max="7170" width="14.5546875" style="86" customWidth="1"/>
    <col min="7171" max="7171" width="4.44140625" style="86" customWidth="1"/>
    <col min="7172" max="7173" width="26.5546875" style="86" customWidth="1"/>
    <col min="7174" max="7174" width="21.5546875" style="86" bestFit="1" customWidth="1"/>
    <col min="7175" max="7175" width="23.5546875" style="86" customWidth="1"/>
    <col min="7176" max="7176" width="0" style="86" hidden="1" customWidth="1"/>
    <col min="7177" max="7177" width="21.44140625" style="86" customWidth="1"/>
    <col min="7178" max="7178" width="21.5546875" style="86" customWidth="1"/>
    <col min="7179" max="7179" width="17.44140625" style="86" customWidth="1"/>
    <col min="7180" max="7180" width="18.44140625" style="86" customWidth="1"/>
    <col min="7181" max="7181" width="16.5546875" style="86" customWidth="1"/>
    <col min="7182" max="7182" width="18.5546875" style="86" customWidth="1"/>
    <col min="7183" max="7186" width="5" style="86" customWidth="1"/>
    <col min="7187" max="7187" width="5.44140625" style="86" customWidth="1"/>
    <col min="7188" max="7188" width="4.5546875" style="86" customWidth="1"/>
    <col min="7189" max="7419" width="5" style="86"/>
    <col min="7420" max="7420" width="3" style="86" customWidth="1"/>
    <col min="7421" max="7421" width="3.5546875" style="86" customWidth="1"/>
    <col min="7422" max="7422" width="4.44140625" style="86" customWidth="1"/>
    <col min="7423" max="7423" width="13.44140625" style="86" customWidth="1"/>
    <col min="7424" max="7424" width="7.5546875" style="86" customWidth="1"/>
    <col min="7425" max="7425" width="9.44140625" style="86" customWidth="1"/>
    <col min="7426" max="7426" width="14.5546875" style="86" customWidth="1"/>
    <col min="7427" max="7427" width="4.44140625" style="86" customWidth="1"/>
    <col min="7428" max="7429" width="26.5546875" style="86" customWidth="1"/>
    <col min="7430" max="7430" width="21.5546875" style="86" bestFit="1" customWidth="1"/>
    <col min="7431" max="7431" width="23.5546875" style="86" customWidth="1"/>
    <col min="7432" max="7432" width="0" style="86" hidden="1" customWidth="1"/>
    <col min="7433" max="7433" width="21.44140625" style="86" customWidth="1"/>
    <col min="7434" max="7434" width="21.5546875" style="86" customWidth="1"/>
    <col min="7435" max="7435" width="17.44140625" style="86" customWidth="1"/>
    <col min="7436" max="7436" width="18.44140625" style="86" customWidth="1"/>
    <col min="7437" max="7437" width="16.5546875" style="86" customWidth="1"/>
    <col min="7438" max="7438" width="18.5546875" style="86" customWidth="1"/>
    <col min="7439" max="7442" width="5" style="86" customWidth="1"/>
    <col min="7443" max="7443" width="5.44140625" style="86" customWidth="1"/>
    <col min="7444" max="7444" width="4.5546875" style="86" customWidth="1"/>
    <col min="7445" max="7675" width="5" style="86"/>
    <col min="7676" max="7676" width="3" style="86" customWidth="1"/>
    <col min="7677" max="7677" width="3.5546875" style="86" customWidth="1"/>
    <col min="7678" max="7678" width="4.44140625" style="86" customWidth="1"/>
    <col min="7679" max="7679" width="13.44140625" style="86" customWidth="1"/>
    <col min="7680" max="7680" width="7.5546875" style="86" customWidth="1"/>
    <col min="7681" max="7681" width="9.44140625" style="86" customWidth="1"/>
    <col min="7682" max="7682" width="14.5546875" style="86" customWidth="1"/>
    <col min="7683" max="7683" width="4.44140625" style="86" customWidth="1"/>
    <col min="7684" max="7685" width="26.5546875" style="86" customWidth="1"/>
    <col min="7686" max="7686" width="21.5546875" style="86" bestFit="1" customWidth="1"/>
    <col min="7687" max="7687" width="23.5546875" style="86" customWidth="1"/>
    <col min="7688" max="7688" width="0" style="86" hidden="1" customWidth="1"/>
    <col min="7689" max="7689" width="21.44140625" style="86" customWidth="1"/>
    <col min="7690" max="7690" width="21.5546875" style="86" customWidth="1"/>
    <col min="7691" max="7691" width="17.44140625" style="86" customWidth="1"/>
    <col min="7692" max="7692" width="18.44140625" style="86" customWidth="1"/>
    <col min="7693" max="7693" width="16.5546875" style="86" customWidth="1"/>
    <col min="7694" max="7694" width="18.5546875" style="86" customWidth="1"/>
    <col min="7695" max="7698" width="5" style="86" customWidth="1"/>
    <col min="7699" max="7699" width="5.44140625" style="86" customWidth="1"/>
    <col min="7700" max="7700" width="4.5546875" style="86" customWidth="1"/>
    <col min="7701" max="7931" width="5" style="86"/>
    <col min="7932" max="7932" width="3" style="86" customWidth="1"/>
    <col min="7933" max="7933" width="3.5546875" style="86" customWidth="1"/>
    <col min="7934" max="7934" width="4.44140625" style="86" customWidth="1"/>
    <col min="7935" max="7935" width="13.44140625" style="86" customWidth="1"/>
    <col min="7936" max="7936" width="7.5546875" style="86" customWidth="1"/>
    <col min="7937" max="7937" width="9.44140625" style="86" customWidth="1"/>
    <col min="7938" max="7938" width="14.5546875" style="86" customWidth="1"/>
    <col min="7939" max="7939" width="4.44140625" style="86" customWidth="1"/>
    <col min="7940" max="7941" width="26.5546875" style="86" customWidth="1"/>
    <col min="7942" max="7942" width="21.5546875" style="86" bestFit="1" customWidth="1"/>
    <col min="7943" max="7943" width="23.5546875" style="86" customWidth="1"/>
    <col min="7944" max="7944" width="0" style="86" hidden="1" customWidth="1"/>
    <col min="7945" max="7945" width="21.44140625" style="86" customWidth="1"/>
    <col min="7946" max="7946" width="21.5546875" style="86" customWidth="1"/>
    <col min="7947" max="7947" width="17.44140625" style="86" customWidth="1"/>
    <col min="7948" max="7948" width="18.44140625" style="86" customWidth="1"/>
    <col min="7949" max="7949" width="16.5546875" style="86" customWidth="1"/>
    <col min="7950" max="7950" width="18.5546875" style="86" customWidth="1"/>
    <col min="7951" max="7954" width="5" style="86" customWidth="1"/>
    <col min="7955" max="7955" width="5.44140625" style="86" customWidth="1"/>
    <col min="7956" max="7956" width="4.5546875" style="86" customWidth="1"/>
    <col min="7957" max="8187" width="5" style="86"/>
    <col min="8188" max="8188" width="3" style="86" customWidth="1"/>
    <col min="8189" max="8189" width="3.5546875" style="86" customWidth="1"/>
    <col min="8190" max="8190" width="4.44140625" style="86" customWidth="1"/>
    <col min="8191" max="8191" width="13.44140625" style="86" customWidth="1"/>
    <col min="8192" max="8192" width="7.5546875" style="86" customWidth="1"/>
    <col min="8193" max="8193" width="9.44140625" style="86" customWidth="1"/>
    <col min="8194" max="8194" width="14.5546875" style="86" customWidth="1"/>
    <col min="8195" max="8195" width="4.44140625" style="86" customWidth="1"/>
    <col min="8196" max="8197" width="26.5546875" style="86" customWidth="1"/>
    <col min="8198" max="8198" width="21.5546875" style="86" bestFit="1" customWidth="1"/>
    <col min="8199" max="8199" width="23.5546875" style="86" customWidth="1"/>
    <col min="8200" max="8200" width="0" style="86" hidden="1" customWidth="1"/>
    <col min="8201" max="8201" width="21.44140625" style="86" customWidth="1"/>
    <col min="8202" max="8202" width="21.5546875" style="86" customWidth="1"/>
    <col min="8203" max="8203" width="17.44140625" style="86" customWidth="1"/>
    <col min="8204" max="8204" width="18.44140625" style="86" customWidth="1"/>
    <col min="8205" max="8205" width="16.5546875" style="86" customWidth="1"/>
    <col min="8206" max="8206" width="18.5546875" style="86" customWidth="1"/>
    <col min="8207" max="8210" width="5" style="86" customWidth="1"/>
    <col min="8211" max="8211" width="5.44140625" style="86" customWidth="1"/>
    <col min="8212" max="8212" width="4.5546875" style="86" customWidth="1"/>
    <col min="8213" max="8443" width="5" style="86"/>
    <col min="8444" max="8444" width="3" style="86" customWidth="1"/>
    <col min="8445" max="8445" width="3.5546875" style="86" customWidth="1"/>
    <col min="8446" max="8446" width="4.44140625" style="86" customWidth="1"/>
    <col min="8447" max="8447" width="13.44140625" style="86" customWidth="1"/>
    <col min="8448" max="8448" width="7.5546875" style="86" customWidth="1"/>
    <col min="8449" max="8449" width="9.44140625" style="86" customWidth="1"/>
    <col min="8450" max="8450" width="14.5546875" style="86" customWidth="1"/>
    <col min="8451" max="8451" width="4.44140625" style="86" customWidth="1"/>
    <col min="8452" max="8453" width="26.5546875" style="86" customWidth="1"/>
    <col min="8454" max="8454" width="21.5546875" style="86" bestFit="1" customWidth="1"/>
    <col min="8455" max="8455" width="23.5546875" style="86" customWidth="1"/>
    <col min="8456" max="8456" width="0" style="86" hidden="1" customWidth="1"/>
    <col min="8457" max="8457" width="21.44140625" style="86" customWidth="1"/>
    <col min="8458" max="8458" width="21.5546875" style="86" customWidth="1"/>
    <col min="8459" max="8459" width="17.44140625" style="86" customWidth="1"/>
    <col min="8460" max="8460" width="18.44140625" style="86" customWidth="1"/>
    <col min="8461" max="8461" width="16.5546875" style="86" customWidth="1"/>
    <col min="8462" max="8462" width="18.5546875" style="86" customWidth="1"/>
    <col min="8463" max="8466" width="5" style="86" customWidth="1"/>
    <col min="8467" max="8467" width="5.44140625" style="86" customWidth="1"/>
    <col min="8468" max="8468" width="4.5546875" style="86" customWidth="1"/>
    <col min="8469" max="8699" width="5" style="86"/>
    <col min="8700" max="8700" width="3" style="86" customWidth="1"/>
    <col min="8701" max="8701" width="3.5546875" style="86" customWidth="1"/>
    <col min="8702" max="8702" width="4.44140625" style="86" customWidth="1"/>
    <col min="8703" max="8703" width="13.44140625" style="86" customWidth="1"/>
    <col min="8704" max="8704" width="7.5546875" style="86" customWidth="1"/>
    <col min="8705" max="8705" width="9.44140625" style="86" customWidth="1"/>
    <col min="8706" max="8706" width="14.5546875" style="86" customWidth="1"/>
    <col min="8707" max="8707" width="4.44140625" style="86" customWidth="1"/>
    <col min="8708" max="8709" width="26.5546875" style="86" customWidth="1"/>
    <col min="8710" max="8710" width="21.5546875" style="86" bestFit="1" customWidth="1"/>
    <col min="8711" max="8711" width="23.5546875" style="86" customWidth="1"/>
    <col min="8712" max="8712" width="0" style="86" hidden="1" customWidth="1"/>
    <col min="8713" max="8713" width="21.44140625" style="86" customWidth="1"/>
    <col min="8714" max="8714" width="21.5546875" style="86" customWidth="1"/>
    <col min="8715" max="8715" width="17.44140625" style="86" customWidth="1"/>
    <col min="8716" max="8716" width="18.44140625" style="86" customWidth="1"/>
    <col min="8717" max="8717" width="16.5546875" style="86" customWidth="1"/>
    <col min="8718" max="8718" width="18.5546875" style="86" customWidth="1"/>
    <col min="8719" max="8722" width="5" style="86" customWidth="1"/>
    <col min="8723" max="8723" width="5.44140625" style="86" customWidth="1"/>
    <col min="8724" max="8724" width="4.5546875" style="86" customWidth="1"/>
    <col min="8725" max="8955" width="5" style="86"/>
    <col min="8956" max="8956" width="3" style="86" customWidth="1"/>
    <col min="8957" max="8957" width="3.5546875" style="86" customWidth="1"/>
    <col min="8958" max="8958" width="4.44140625" style="86" customWidth="1"/>
    <col min="8959" max="8959" width="13.44140625" style="86" customWidth="1"/>
    <col min="8960" max="8960" width="7.5546875" style="86" customWidth="1"/>
    <col min="8961" max="8961" width="9.44140625" style="86" customWidth="1"/>
    <col min="8962" max="8962" width="14.5546875" style="86" customWidth="1"/>
    <col min="8963" max="8963" width="4.44140625" style="86" customWidth="1"/>
    <col min="8964" max="8965" width="26.5546875" style="86" customWidth="1"/>
    <col min="8966" max="8966" width="21.5546875" style="86" bestFit="1" customWidth="1"/>
    <col min="8967" max="8967" width="23.5546875" style="86" customWidth="1"/>
    <col min="8968" max="8968" width="0" style="86" hidden="1" customWidth="1"/>
    <col min="8969" max="8969" width="21.44140625" style="86" customWidth="1"/>
    <col min="8970" max="8970" width="21.5546875" style="86" customWidth="1"/>
    <col min="8971" max="8971" width="17.44140625" style="86" customWidth="1"/>
    <col min="8972" max="8972" width="18.44140625" style="86" customWidth="1"/>
    <col min="8973" max="8973" width="16.5546875" style="86" customWidth="1"/>
    <col min="8974" max="8974" width="18.5546875" style="86" customWidth="1"/>
    <col min="8975" max="8978" width="5" style="86" customWidth="1"/>
    <col min="8979" max="8979" width="5.44140625" style="86" customWidth="1"/>
    <col min="8980" max="8980" width="4.5546875" style="86" customWidth="1"/>
    <col min="8981" max="9211" width="5" style="86"/>
    <col min="9212" max="9212" width="3" style="86" customWidth="1"/>
    <col min="9213" max="9213" width="3.5546875" style="86" customWidth="1"/>
    <col min="9214" max="9214" width="4.44140625" style="86" customWidth="1"/>
    <col min="9215" max="9215" width="13.44140625" style="86" customWidth="1"/>
    <col min="9216" max="9216" width="7.5546875" style="86" customWidth="1"/>
    <col min="9217" max="9217" width="9.44140625" style="86" customWidth="1"/>
    <col min="9218" max="9218" width="14.5546875" style="86" customWidth="1"/>
    <col min="9219" max="9219" width="4.44140625" style="86" customWidth="1"/>
    <col min="9220" max="9221" width="26.5546875" style="86" customWidth="1"/>
    <col min="9222" max="9222" width="21.5546875" style="86" bestFit="1" customWidth="1"/>
    <col min="9223" max="9223" width="23.5546875" style="86" customWidth="1"/>
    <col min="9224" max="9224" width="0" style="86" hidden="1" customWidth="1"/>
    <col min="9225" max="9225" width="21.44140625" style="86" customWidth="1"/>
    <col min="9226" max="9226" width="21.5546875" style="86" customWidth="1"/>
    <col min="9227" max="9227" width="17.44140625" style="86" customWidth="1"/>
    <col min="9228" max="9228" width="18.44140625" style="86" customWidth="1"/>
    <col min="9229" max="9229" width="16.5546875" style="86" customWidth="1"/>
    <col min="9230" max="9230" width="18.5546875" style="86" customWidth="1"/>
    <col min="9231" max="9234" width="5" style="86" customWidth="1"/>
    <col min="9235" max="9235" width="5.44140625" style="86" customWidth="1"/>
    <col min="9236" max="9236" width="4.5546875" style="86" customWidth="1"/>
    <col min="9237" max="9467" width="5" style="86"/>
    <col min="9468" max="9468" width="3" style="86" customWidth="1"/>
    <col min="9469" max="9469" width="3.5546875" style="86" customWidth="1"/>
    <col min="9470" max="9470" width="4.44140625" style="86" customWidth="1"/>
    <col min="9471" max="9471" width="13.44140625" style="86" customWidth="1"/>
    <col min="9472" max="9472" width="7.5546875" style="86" customWidth="1"/>
    <col min="9473" max="9473" width="9.44140625" style="86" customWidth="1"/>
    <col min="9474" max="9474" width="14.5546875" style="86" customWidth="1"/>
    <col min="9475" max="9475" width="4.44140625" style="86" customWidth="1"/>
    <col min="9476" max="9477" width="26.5546875" style="86" customWidth="1"/>
    <col min="9478" max="9478" width="21.5546875" style="86" bestFit="1" customWidth="1"/>
    <col min="9479" max="9479" width="23.5546875" style="86" customWidth="1"/>
    <col min="9480" max="9480" width="0" style="86" hidden="1" customWidth="1"/>
    <col min="9481" max="9481" width="21.44140625" style="86" customWidth="1"/>
    <col min="9482" max="9482" width="21.5546875" style="86" customWidth="1"/>
    <col min="9483" max="9483" width="17.44140625" style="86" customWidth="1"/>
    <col min="9484" max="9484" width="18.44140625" style="86" customWidth="1"/>
    <col min="9485" max="9485" width="16.5546875" style="86" customWidth="1"/>
    <col min="9486" max="9486" width="18.5546875" style="86" customWidth="1"/>
    <col min="9487" max="9490" width="5" style="86" customWidth="1"/>
    <col min="9491" max="9491" width="5.44140625" style="86" customWidth="1"/>
    <col min="9492" max="9492" width="4.5546875" style="86" customWidth="1"/>
    <col min="9493" max="9723" width="5" style="86"/>
    <col min="9724" max="9724" width="3" style="86" customWidth="1"/>
    <col min="9725" max="9725" width="3.5546875" style="86" customWidth="1"/>
    <col min="9726" max="9726" width="4.44140625" style="86" customWidth="1"/>
    <col min="9727" max="9727" width="13.44140625" style="86" customWidth="1"/>
    <col min="9728" max="9728" width="7.5546875" style="86" customWidth="1"/>
    <col min="9729" max="9729" width="9.44140625" style="86" customWidth="1"/>
    <col min="9730" max="9730" width="14.5546875" style="86" customWidth="1"/>
    <col min="9731" max="9731" width="4.44140625" style="86" customWidth="1"/>
    <col min="9732" max="9733" width="26.5546875" style="86" customWidth="1"/>
    <col min="9734" max="9734" width="21.5546875" style="86" bestFit="1" customWidth="1"/>
    <col min="9735" max="9735" width="23.5546875" style="86" customWidth="1"/>
    <col min="9736" max="9736" width="0" style="86" hidden="1" customWidth="1"/>
    <col min="9737" max="9737" width="21.44140625" style="86" customWidth="1"/>
    <col min="9738" max="9738" width="21.5546875" style="86" customWidth="1"/>
    <col min="9739" max="9739" width="17.44140625" style="86" customWidth="1"/>
    <col min="9740" max="9740" width="18.44140625" style="86" customWidth="1"/>
    <col min="9741" max="9741" width="16.5546875" style="86" customWidth="1"/>
    <col min="9742" max="9742" width="18.5546875" style="86" customWidth="1"/>
    <col min="9743" max="9746" width="5" style="86" customWidth="1"/>
    <col min="9747" max="9747" width="5.44140625" style="86" customWidth="1"/>
    <col min="9748" max="9748" width="4.5546875" style="86" customWidth="1"/>
    <col min="9749" max="9979" width="5" style="86"/>
    <col min="9980" max="9980" width="3" style="86" customWidth="1"/>
    <col min="9981" max="9981" width="3.5546875" style="86" customWidth="1"/>
    <col min="9982" max="9982" width="4.44140625" style="86" customWidth="1"/>
    <col min="9983" max="9983" width="13.44140625" style="86" customWidth="1"/>
    <col min="9984" max="9984" width="7.5546875" style="86" customWidth="1"/>
    <col min="9985" max="9985" width="9.44140625" style="86" customWidth="1"/>
    <col min="9986" max="9986" width="14.5546875" style="86" customWidth="1"/>
    <col min="9987" max="9987" width="4.44140625" style="86" customWidth="1"/>
    <col min="9988" max="9989" width="26.5546875" style="86" customWidth="1"/>
    <col min="9990" max="9990" width="21.5546875" style="86" bestFit="1" customWidth="1"/>
    <col min="9991" max="9991" width="23.5546875" style="86" customWidth="1"/>
    <col min="9992" max="9992" width="0" style="86" hidden="1" customWidth="1"/>
    <col min="9993" max="9993" width="21.44140625" style="86" customWidth="1"/>
    <col min="9994" max="9994" width="21.5546875" style="86" customWidth="1"/>
    <col min="9995" max="9995" width="17.44140625" style="86" customWidth="1"/>
    <col min="9996" max="9996" width="18.44140625" style="86" customWidth="1"/>
    <col min="9997" max="9997" width="16.5546875" style="86" customWidth="1"/>
    <col min="9998" max="9998" width="18.5546875" style="86" customWidth="1"/>
    <col min="9999" max="10002" width="5" style="86" customWidth="1"/>
    <col min="10003" max="10003" width="5.44140625" style="86" customWidth="1"/>
    <col min="10004" max="10004" width="4.5546875" style="86" customWidth="1"/>
    <col min="10005" max="10235" width="5" style="86"/>
    <col min="10236" max="10236" width="3" style="86" customWidth="1"/>
    <col min="10237" max="10237" width="3.5546875" style="86" customWidth="1"/>
    <col min="10238" max="10238" width="4.44140625" style="86" customWidth="1"/>
    <col min="10239" max="10239" width="13.44140625" style="86" customWidth="1"/>
    <col min="10240" max="10240" width="7.5546875" style="86" customWidth="1"/>
    <col min="10241" max="10241" width="9.44140625" style="86" customWidth="1"/>
    <col min="10242" max="10242" width="14.5546875" style="86" customWidth="1"/>
    <col min="10243" max="10243" width="4.44140625" style="86" customWidth="1"/>
    <col min="10244" max="10245" width="26.5546875" style="86" customWidth="1"/>
    <col min="10246" max="10246" width="21.5546875" style="86" bestFit="1" customWidth="1"/>
    <col min="10247" max="10247" width="23.5546875" style="86" customWidth="1"/>
    <col min="10248" max="10248" width="0" style="86" hidden="1" customWidth="1"/>
    <col min="10249" max="10249" width="21.44140625" style="86" customWidth="1"/>
    <col min="10250" max="10250" width="21.5546875" style="86" customWidth="1"/>
    <col min="10251" max="10251" width="17.44140625" style="86" customWidth="1"/>
    <col min="10252" max="10252" width="18.44140625" style="86" customWidth="1"/>
    <col min="10253" max="10253" width="16.5546875" style="86" customWidth="1"/>
    <col min="10254" max="10254" width="18.5546875" style="86" customWidth="1"/>
    <col min="10255" max="10258" width="5" style="86" customWidth="1"/>
    <col min="10259" max="10259" width="5.44140625" style="86" customWidth="1"/>
    <col min="10260" max="10260" width="4.5546875" style="86" customWidth="1"/>
    <col min="10261" max="10491" width="5" style="86"/>
    <col min="10492" max="10492" width="3" style="86" customWidth="1"/>
    <col min="10493" max="10493" width="3.5546875" style="86" customWidth="1"/>
    <col min="10494" max="10494" width="4.44140625" style="86" customWidth="1"/>
    <col min="10495" max="10495" width="13.44140625" style="86" customWidth="1"/>
    <col min="10496" max="10496" width="7.5546875" style="86" customWidth="1"/>
    <col min="10497" max="10497" width="9.44140625" style="86" customWidth="1"/>
    <col min="10498" max="10498" width="14.5546875" style="86" customWidth="1"/>
    <col min="10499" max="10499" width="4.44140625" style="86" customWidth="1"/>
    <col min="10500" max="10501" width="26.5546875" style="86" customWidth="1"/>
    <col min="10502" max="10502" width="21.5546875" style="86" bestFit="1" customWidth="1"/>
    <col min="10503" max="10503" width="23.5546875" style="86" customWidth="1"/>
    <col min="10504" max="10504" width="0" style="86" hidden="1" customWidth="1"/>
    <col min="10505" max="10505" width="21.44140625" style="86" customWidth="1"/>
    <col min="10506" max="10506" width="21.5546875" style="86" customWidth="1"/>
    <col min="10507" max="10507" width="17.44140625" style="86" customWidth="1"/>
    <col min="10508" max="10508" width="18.44140625" style="86" customWidth="1"/>
    <col min="10509" max="10509" width="16.5546875" style="86" customWidth="1"/>
    <col min="10510" max="10510" width="18.5546875" style="86" customWidth="1"/>
    <col min="10511" max="10514" width="5" style="86" customWidth="1"/>
    <col min="10515" max="10515" width="5.44140625" style="86" customWidth="1"/>
    <col min="10516" max="10516" width="4.5546875" style="86" customWidth="1"/>
    <col min="10517" max="10747" width="5" style="86"/>
    <col min="10748" max="10748" width="3" style="86" customWidth="1"/>
    <col min="10749" max="10749" width="3.5546875" style="86" customWidth="1"/>
    <col min="10750" max="10750" width="4.44140625" style="86" customWidth="1"/>
    <col min="10751" max="10751" width="13.44140625" style="86" customWidth="1"/>
    <col min="10752" max="10752" width="7.5546875" style="86" customWidth="1"/>
    <col min="10753" max="10753" width="9.44140625" style="86" customWidth="1"/>
    <col min="10754" max="10754" width="14.5546875" style="86" customWidth="1"/>
    <col min="10755" max="10755" width="4.44140625" style="86" customWidth="1"/>
    <col min="10756" max="10757" width="26.5546875" style="86" customWidth="1"/>
    <col min="10758" max="10758" width="21.5546875" style="86" bestFit="1" customWidth="1"/>
    <col min="10759" max="10759" width="23.5546875" style="86" customWidth="1"/>
    <col min="10760" max="10760" width="0" style="86" hidden="1" customWidth="1"/>
    <col min="10761" max="10761" width="21.44140625" style="86" customWidth="1"/>
    <col min="10762" max="10762" width="21.5546875" style="86" customWidth="1"/>
    <col min="10763" max="10763" width="17.44140625" style="86" customWidth="1"/>
    <col min="10764" max="10764" width="18.44140625" style="86" customWidth="1"/>
    <col min="10765" max="10765" width="16.5546875" style="86" customWidth="1"/>
    <col min="10766" max="10766" width="18.5546875" style="86" customWidth="1"/>
    <col min="10767" max="10770" width="5" style="86" customWidth="1"/>
    <col min="10771" max="10771" width="5.44140625" style="86" customWidth="1"/>
    <col min="10772" max="10772" width="4.5546875" style="86" customWidth="1"/>
    <col min="10773" max="11003" width="5" style="86"/>
    <col min="11004" max="11004" width="3" style="86" customWidth="1"/>
    <col min="11005" max="11005" width="3.5546875" style="86" customWidth="1"/>
    <col min="11006" max="11006" width="4.44140625" style="86" customWidth="1"/>
    <col min="11007" max="11007" width="13.44140625" style="86" customWidth="1"/>
    <col min="11008" max="11008" width="7.5546875" style="86" customWidth="1"/>
    <col min="11009" max="11009" width="9.44140625" style="86" customWidth="1"/>
    <col min="11010" max="11010" width="14.5546875" style="86" customWidth="1"/>
    <col min="11011" max="11011" width="4.44140625" style="86" customWidth="1"/>
    <col min="11012" max="11013" width="26.5546875" style="86" customWidth="1"/>
    <col min="11014" max="11014" width="21.5546875" style="86" bestFit="1" customWidth="1"/>
    <col min="11015" max="11015" width="23.5546875" style="86" customWidth="1"/>
    <col min="11016" max="11016" width="0" style="86" hidden="1" customWidth="1"/>
    <col min="11017" max="11017" width="21.44140625" style="86" customWidth="1"/>
    <col min="11018" max="11018" width="21.5546875" style="86" customWidth="1"/>
    <col min="11019" max="11019" width="17.44140625" style="86" customWidth="1"/>
    <col min="11020" max="11020" width="18.44140625" style="86" customWidth="1"/>
    <col min="11021" max="11021" width="16.5546875" style="86" customWidth="1"/>
    <col min="11022" max="11022" width="18.5546875" style="86" customWidth="1"/>
    <col min="11023" max="11026" width="5" style="86" customWidth="1"/>
    <col min="11027" max="11027" width="5.44140625" style="86" customWidth="1"/>
    <col min="11028" max="11028" width="4.5546875" style="86" customWidth="1"/>
    <col min="11029" max="11259" width="5" style="86"/>
    <col min="11260" max="11260" width="3" style="86" customWidth="1"/>
    <col min="11261" max="11261" width="3.5546875" style="86" customWidth="1"/>
    <col min="11262" max="11262" width="4.44140625" style="86" customWidth="1"/>
    <col min="11263" max="11263" width="13.44140625" style="86" customWidth="1"/>
    <col min="11264" max="11264" width="7.5546875" style="86" customWidth="1"/>
    <col min="11265" max="11265" width="9.44140625" style="86" customWidth="1"/>
    <col min="11266" max="11266" width="14.5546875" style="86" customWidth="1"/>
    <col min="11267" max="11267" width="4.44140625" style="86" customWidth="1"/>
    <col min="11268" max="11269" width="26.5546875" style="86" customWidth="1"/>
    <col min="11270" max="11270" width="21.5546875" style="86" bestFit="1" customWidth="1"/>
    <col min="11271" max="11271" width="23.5546875" style="86" customWidth="1"/>
    <col min="11272" max="11272" width="0" style="86" hidden="1" customWidth="1"/>
    <col min="11273" max="11273" width="21.44140625" style="86" customWidth="1"/>
    <col min="11274" max="11274" width="21.5546875" style="86" customWidth="1"/>
    <col min="11275" max="11275" width="17.44140625" style="86" customWidth="1"/>
    <col min="11276" max="11276" width="18.44140625" style="86" customWidth="1"/>
    <col min="11277" max="11277" width="16.5546875" style="86" customWidth="1"/>
    <col min="11278" max="11278" width="18.5546875" style="86" customWidth="1"/>
    <col min="11279" max="11282" width="5" style="86" customWidth="1"/>
    <col min="11283" max="11283" width="5.44140625" style="86" customWidth="1"/>
    <col min="11284" max="11284" width="4.5546875" style="86" customWidth="1"/>
    <col min="11285" max="11515" width="5" style="86"/>
    <col min="11516" max="11516" width="3" style="86" customWidth="1"/>
    <col min="11517" max="11517" width="3.5546875" style="86" customWidth="1"/>
    <col min="11518" max="11518" width="4.44140625" style="86" customWidth="1"/>
    <col min="11519" max="11519" width="13.44140625" style="86" customWidth="1"/>
    <col min="11520" max="11520" width="7.5546875" style="86" customWidth="1"/>
    <col min="11521" max="11521" width="9.44140625" style="86" customWidth="1"/>
    <col min="11522" max="11522" width="14.5546875" style="86" customWidth="1"/>
    <col min="11523" max="11523" width="4.44140625" style="86" customWidth="1"/>
    <col min="11524" max="11525" width="26.5546875" style="86" customWidth="1"/>
    <col min="11526" max="11526" width="21.5546875" style="86" bestFit="1" customWidth="1"/>
    <col min="11527" max="11527" width="23.5546875" style="86" customWidth="1"/>
    <col min="11528" max="11528" width="0" style="86" hidden="1" customWidth="1"/>
    <col min="11529" max="11529" width="21.44140625" style="86" customWidth="1"/>
    <col min="11530" max="11530" width="21.5546875" style="86" customWidth="1"/>
    <col min="11531" max="11531" width="17.44140625" style="86" customWidth="1"/>
    <col min="11532" max="11532" width="18.44140625" style="86" customWidth="1"/>
    <col min="11533" max="11533" width="16.5546875" style="86" customWidth="1"/>
    <col min="11534" max="11534" width="18.5546875" style="86" customWidth="1"/>
    <col min="11535" max="11538" width="5" style="86" customWidth="1"/>
    <col min="11539" max="11539" width="5.44140625" style="86" customWidth="1"/>
    <col min="11540" max="11540" width="4.5546875" style="86" customWidth="1"/>
    <col min="11541" max="11771" width="5" style="86"/>
    <col min="11772" max="11772" width="3" style="86" customWidth="1"/>
    <col min="11773" max="11773" width="3.5546875" style="86" customWidth="1"/>
    <col min="11774" max="11774" width="4.44140625" style="86" customWidth="1"/>
    <col min="11775" max="11775" width="13.44140625" style="86" customWidth="1"/>
    <col min="11776" max="11776" width="7.5546875" style="86" customWidth="1"/>
    <col min="11777" max="11777" width="9.44140625" style="86" customWidth="1"/>
    <col min="11778" max="11778" width="14.5546875" style="86" customWidth="1"/>
    <col min="11779" max="11779" width="4.44140625" style="86" customWidth="1"/>
    <col min="11780" max="11781" width="26.5546875" style="86" customWidth="1"/>
    <col min="11782" max="11782" width="21.5546875" style="86" bestFit="1" customWidth="1"/>
    <col min="11783" max="11783" width="23.5546875" style="86" customWidth="1"/>
    <col min="11784" max="11784" width="0" style="86" hidden="1" customWidth="1"/>
    <col min="11785" max="11785" width="21.44140625" style="86" customWidth="1"/>
    <col min="11786" max="11786" width="21.5546875" style="86" customWidth="1"/>
    <col min="11787" max="11787" width="17.44140625" style="86" customWidth="1"/>
    <col min="11788" max="11788" width="18.44140625" style="86" customWidth="1"/>
    <col min="11789" max="11789" width="16.5546875" style="86" customWidth="1"/>
    <col min="11790" max="11790" width="18.5546875" style="86" customWidth="1"/>
    <col min="11791" max="11794" width="5" style="86" customWidth="1"/>
    <col min="11795" max="11795" width="5.44140625" style="86" customWidth="1"/>
    <col min="11796" max="11796" width="4.5546875" style="86" customWidth="1"/>
    <col min="11797" max="12027" width="5" style="86"/>
    <col min="12028" max="12028" width="3" style="86" customWidth="1"/>
    <col min="12029" max="12029" width="3.5546875" style="86" customWidth="1"/>
    <col min="12030" max="12030" width="4.44140625" style="86" customWidth="1"/>
    <col min="12031" max="12031" width="13.44140625" style="86" customWidth="1"/>
    <col min="12032" max="12032" width="7.5546875" style="86" customWidth="1"/>
    <col min="12033" max="12033" width="9.44140625" style="86" customWidth="1"/>
    <col min="12034" max="12034" width="14.5546875" style="86" customWidth="1"/>
    <col min="12035" max="12035" width="4.44140625" style="86" customWidth="1"/>
    <col min="12036" max="12037" width="26.5546875" style="86" customWidth="1"/>
    <col min="12038" max="12038" width="21.5546875" style="86" bestFit="1" customWidth="1"/>
    <col min="12039" max="12039" width="23.5546875" style="86" customWidth="1"/>
    <col min="12040" max="12040" width="0" style="86" hidden="1" customWidth="1"/>
    <col min="12041" max="12041" width="21.44140625" style="86" customWidth="1"/>
    <col min="12042" max="12042" width="21.5546875" style="86" customWidth="1"/>
    <col min="12043" max="12043" width="17.44140625" style="86" customWidth="1"/>
    <col min="12044" max="12044" width="18.44140625" style="86" customWidth="1"/>
    <col min="12045" max="12045" width="16.5546875" style="86" customWidth="1"/>
    <col min="12046" max="12046" width="18.5546875" style="86" customWidth="1"/>
    <col min="12047" max="12050" width="5" style="86" customWidth="1"/>
    <col min="12051" max="12051" width="5.44140625" style="86" customWidth="1"/>
    <col min="12052" max="12052" width="4.5546875" style="86" customWidth="1"/>
    <col min="12053" max="12283" width="5" style="86"/>
    <col min="12284" max="12284" width="3" style="86" customWidth="1"/>
    <col min="12285" max="12285" width="3.5546875" style="86" customWidth="1"/>
    <col min="12286" max="12286" width="4.44140625" style="86" customWidth="1"/>
    <col min="12287" max="12287" width="13.44140625" style="86" customWidth="1"/>
    <col min="12288" max="12288" width="7.5546875" style="86" customWidth="1"/>
    <col min="12289" max="12289" width="9.44140625" style="86" customWidth="1"/>
    <col min="12290" max="12290" width="14.5546875" style="86" customWidth="1"/>
    <col min="12291" max="12291" width="4.44140625" style="86" customWidth="1"/>
    <col min="12292" max="12293" width="26.5546875" style="86" customWidth="1"/>
    <col min="12294" max="12294" width="21.5546875" style="86" bestFit="1" customWidth="1"/>
    <col min="12295" max="12295" width="23.5546875" style="86" customWidth="1"/>
    <col min="12296" max="12296" width="0" style="86" hidden="1" customWidth="1"/>
    <col min="12297" max="12297" width="21.44140625" style="86" customWidth="1"/>
    <col min="12298" max="12298" width="21.5546875" style="86" customWidth="1"/>
    <col min="12299" max="12299" width="17.44140625" style="86" customWidth="1"/>
    <col min="12300" max="12300" width="18.44140625" style="86" customWidth="1"/>
    <col min="12301" max="12301" width="16.5546875" style="86" customWidth="1"/>
    <col min="12302" max="12302" width="18.5546875" style="86" customWidth="1"/>
    <col min="12303" max="12306" width="5" style="86" customWidth="1"/>
    <col min="12307" max="12307" width="5.44140625" style="86" customWidth="1"/>
    <col min="12308" max="12308" width="4.5546875" style="86" customWidth="1"/>
    <col min="12309" max="12539" width="5" style="86"/>
    <col min="12540" max="12540" width="3" style="86" customWidth="1"/>
    <col min="12541" max="12541" width="3.5546875" style="86" customWidth="1"/>
    <col min="12542" max="12542" width="4.44140625" style="86" customWidth="1"/>
    <col min="12543" max="12543" width="13.44140625" style="86" customWidth="1"/>
    <col min="12544" max="12544" width="7.5546875" style="86" customWidth="1"/>
    <col min="12545" max="12545" width="9.44140625" style="86" customWidth="1"/>
    <col min="12546" max="12546" width="14.5546875" style="86" customWidth="1"/>
    <col min="12547" max="12547" width="4.44140625" style="86" customWidth="1"/>
    <col min="12548" max="12549" width="26.5546875" style="86" customWidth="1"/>
    <col min="12550" max="12550" width="21.5546875" style="86" bestFit="1" customWidth="1"/>
    <col min="12551" max="12551" width="23.5546875" style="86" customWidth="1"/>
    <col min="12552" max="12552" width="0" style="86" hidden="1" customWidth="1"/>
    <col min="12553" max="12553" width="21.44140625" style="86" customWidth="1"/>
    <col min="12554" max="12554" width="21.5546875" style="86" customWidth="1"/>
    <col min="12555" max="12555" width="17.44140625" style="86" customWidth="1"/>
    <col min="12556" max="12556" width="18.44140625" style="86" customWidth="1"/>
    <col min="12557" max="12557" width="16.5546875" style="86" customWidth="1"/>
    <col min="12558" max="12558" width="18.5546875" style="86" customWidth="1"/>
    <col min="12559" max="12562" width="5" style="86" customWidth="1"/>
    <col min="12563" max="12563" width="5.44140625" style="86" customWidth="1"/>
    <col min="12564" max="12564" width="4.5546875" style="86" customWidth="1"/>
    <col min="12565" max="12795" width="5" style="86"/>
    <col min="12796" max="12796" width="3" style="86" customWidth="1"/>
    <col min="12797" max="12797" width="3.5546875" style="86" customWidth="1"/>
    <col min="12798" max="12798" width="4.44140625" style="86" customWidth="1"/>
    <col min="12799" max="12799" width="13.44140625" style="86" customWidth="1"/>
    <col min="12800" max="12800" width="7.5546875" style="86" customWidth="1"/>
    <col min="12801" max="12801" width="9.44140625" style="86" customWidth="1"/>
    <col min="12802" max="12802" width="14.5546875" style="86" customWidth="1"/>
    <col min="12803" max="12803" width="4.44140625" style="86" customWidth="1"/>
    <col min="12804" max="12805" width="26.5546875" style="86" customWidth="1"/>
    <col min="12806" max="12806" width="21.5546875" style="86" bestFit="1" customWidth="1"/>
    <col min="12807" max="12807" width="23.5546875" style="86" customWidth="1"/>
    <col min="12808" max="12808" width="0" style="86" hidden="1" customWidth="1"/>
    <col min="12809" max="12809" width="21.44140625" style="86" customWidth="1"/>
    <col min="12810" max="12810" width="21.5546875" style="86" customWidth="1"/>
    <col min="12811" max="12811" width="17.44140625" style="86" customWidth="1"/>
    <col min="12812" max="12812" width="18.44140625" style="86" customWidth="1"/>
    <col min="12813" max="12813" width="16.5546875" style="86" customWidth="1"/>
    <col min="12814" max="12814" width="18.5546875" style="86" customWidth="1"/>
    <col min="12815" max="12818" width="5" style="86" customWidth="1"/>
    <col min="12819" max="12819" width="5.44140625" style="86" customWidth="1"/>
    <col min="12820" max="12820" width="4.5546875" style="86" customWidth="1"/>
    <col min="12821" max="13051" width="5" style="86"/>
    <col min="13052" max="13052" width="3" style="86" customWidth="1"/>
    <col min="13053" max="13053" width="3.5546875" style="86" customWidth="1"/>
    <col min="13054" max="13054" width="4.44140625" style="86" customWidth="1"/>
    <col min="13055" max="13055" width="13.44140625" style="86" customWidth="1"/>
    <col min="13056" max="13056" width="7.5546875" style="86" customWidth="1"/>
    <col min="13057" max="13057" width="9.44140625" style="86" customWidth="1"/>
    <col min="13058" max="13058" width="14.5546875" style="86" customWidth="1"/>
    <col min="13059" max="13059" width="4.44140625" style="86" customWidth="1"/>
    <col min="13060" max="13061" width="26.5546875" style="86" customWidth="1"/>
    <col min="13062" max="13062" width="21.5546875" style="86" bestFit="1" customWidth="1"/>
    <col min="13063" max="13063" width="23.5546875" style="86" customWidth="1"/>
    <col min="13064" max="13064" width="0" style="86" hidden="1" customWidth="1"/>
    <col min="13065" max="13065" width="21.44140625" style="86" customWidth="1"/>
    <col min="13066" max="13066" width="21.5546875" style="86" customWidth="1"/>
    <col min="13067" max="13067" width="17.44140625" style="86" customWidth="1"/>
    <col min="13068" max="13068" width="18.44140625" style="86" customWidth="1"/>
    <col min="13069" max="13069" width="16.5546875" style="86" customWidth="1"/>
    <col min="13070" max="13070" width="18.5546875" style="86" customWidth="1"/>
    <col min="13071" max="13074" width="5" style="86" customWidth="1"/>
    <col min="13075" max="13075" width="5.44140625" style="86" customWidth="1"/>
    <col min="13076" max="13076" width="4.5546875" style="86" customWidth="1"/>
    <col min="13077" max="13307" width="5" style="86"/>
    <col min="13308" max="13308" width="3" style="86" customWidth="1"/>
    <col min="13309" max="13309" width="3.5546875" style="86" customWidth="1"/>
    <col min="13310" max="13310" width="4.44140625" style="86" customWidth="1"/>
    <col min="13311" max="13311" width="13.44140625" style="86" customWidth="1"/>
    <col min="13312" max="13312" width="7.5546875" style="86" customWidth="1"/>
    <col min="13313" max="13313" width="9.44140625" style="86" customWidth="1"/>
    <col min="13314" max="13314" width="14.5546875" style="86" customWidth="1"/>
    <col min="13315" max="13315" width="4.44140625" style="86" customWidth="1"/>
    <col min="13316" max="13317" width="26.5546875" style="86" customWidth="1"/>
    <col min="13318" max="13318" width="21.5546875" style="86" bestFit="1" customWidth="1"/>
    <col min="13319" max="13319" width="23.5546875" style="86" customWidth="1"/>
    <col min="13320" max="13320" width="0" style="86" hidden="1" customWidth="1"/>
    <col min="13321" max="13321" width="21.44140625" style="86" customWidth="1"/>
    <col min="13322" max="13322" width="21.5546875" style="86" customWidth="1"/>
    <col min="13323" max="13323" width="17.44140625" style="86" customWidth="1"/>
    <col min="13324" max="13324" width="18.44140625" style="86" customWidth="1"/>
    <col min="13325" max="13325" width="16.5546875" style="86" customWidth="1"/>
    <col min="13326" max="13326" width="18.5546875" style="86" customWidth="1"/>
    <col min="13327" max="13330" width="5" style="86" customWidth="1"/>
    <col min="13331" max="13331" width="5.44140625" style="86" customWidth="1"/>
    <col min="13332" max="13332" width="4.5546875" style="86" customWidth="1"/>
    <col min="13333" max="13563" width="5" style="86"/>
    <col min="13564" max="13564" width="3" style="86" customWidth="1"/>
    <col min="13565" max="13565" width="3.5546875" style="86" customWidth="1"/>
    <col min="13566" max="13566" width="4.44140625" style="86" customWidth="1"/>
    <col min="13567" max="13567" width="13.44140625" style="86" customWidth="1"/>
    <col min="13568" max="13568" width="7.5546875" style="86" customWidth="1"/>
    <col min="13569" max="13569" width="9.44140625" style="86" customWidth="1"/>
    <col min="13570" max="13570" width="14.5546875" style="86" customWidth="1"/>
    <col min="13571" max="13571" width="4.44140625" style="86" customWidth="1"/>
    <col min="13572" max="13573" width="26.5546875" style="86" customWidth="1"/>
    <col min="13574" max="13574" width="21.5546875" style="86" bestFit="1" customWidth="1"/>
    <col min="13575" max="13575" width="23.5546875" style="86" customWidth="1"/>
    <col min="13576" max="13576" width="0" style="86" hidden="1" customWidth="1"/>
    <col min="13577" max="13577" width="21.44140625" style="86" customWidth="1"/>
    <col min="13578" max="13578" width="21.5546875" style="86" customWidth="1"/>
    <col min="13579" max="13579" width="17.44140625" style="86" customWidth="1"/>
    <col min="13580" max="13580" width="18.44140625" style="86" customWidth="1"/>
    <col min="13581" max="13581" width="16.5546875" style="86" customWidth="1"/>
    <col min="13582" max="13582" width="18.5546875" style="86" customWidth="1"/>
    <col min="13583" max="13586" width="5" style="86" customWidth="1"/>
    <col min="13587" max="13587" width="5.44140625" style="86" customWidth="1"/>
    <col min="13588" max="13588" width="4.5546875" style="86" customWidth="1"/>
    <col min="13589" max="13819" width="5" style="86"/>
    <col min="13820" max="13820" width="3" style="86" customWidth="1"/>
    <col min="13821" max="13821" width="3.5546875" style="86" customWidth="1"/>
    <col min="13822" max="13822" width="4.44140625" style="86" customWidth="1"/>
    <col min="13823" max="13823" width="13.44140625" style="86" customWidth="1"/>
    <col min="13824" max="13824" width="7.5546875" style="86" customWidth="1"/>
    <col min="13825" max="13825" width="9.44140625" style="86" customWidth="1"/>
    <col min="13826" max="13826" width="14.5546875" style="86" customWidth="1"/>
    <col min="13827" max="13827" width="4.44140625" style="86" customWidth="1"/>
    <col min="13828" max="13829" width="26.5546875" style="86" customWidth="1"/>
    <col min="13830" max="13830" width="21.5546875" style="86" bestFit="1" customWidth="1"/>
    <col min="13831" max="13831" width="23.5546875" style="86" customWidth="1"/>
    <col min="13832" max="13832" width="0" style="86" hidden="1" customWidth="1"/>
    <col min="13833" max="13833" width="21.44140625" style="86" customWidth="1"/>
    <col min="13834" max="13834" width="21.5546875" style="86" customWidth="1"/>
    <col min="13835" max="13835" width="17.44140625" style="86" customWidth="1"/>
    <col min="13836" max="13836" width="18.44140625" style="86" customWidth="1"/>
    <col min="13837" max="13837" width="16.5546875" style="86" customWidth="1"/>
    <col min="13838" max="13838" width="18.5546875" style="86" customWidth="1"/>
    <col min="13839" max="13842" width="5" style="86" customWidth="1"/>
    <col min="13843" max="13843" width="5.44140625" style="86" customWidth="1"/>
    <col min="13844" max="13844" width="4.5546875" style="86" customWidth="1"/>
    <col min="13845" max="14075" width="5" style="86"/>
    <col min="14076" max="14076" width="3" style="86" customWidth="1"/>
    <col min="14077" max="14077" width="3.5546875" style="86" customWidth="1"/>
    <col min="14078" max="14078" width="4.44140625" style="86" customWidth="1"/>
    <col min="14079" max="14079" width="13.44140625" style="86" customWidth="1"/>
    <col min="14080" max="14080" width="7.5546875" style="86" customWidth="1"/>
    <col min="14081" max="14081" width="9.44140625" style="86" customWidth="1"/>
    <col min="14082" max="14082" width="14.5546875" style="86" customWidth="1"/>
    <col min="14083" max="14083" width="4.44140625" style="86" customWidth="1"/>
    <col min="14084" max="14085" width="26.5546875" style="86" customWidth="1"/>
    <col min="14086" max="14086" width="21.5546875" style="86" bestFit="1" customWidth="1"/>
    <col min="14087" max="14087" width="23.5546875" style="86" customWidth="1"/>
    <col min="14088" max="14088" width="0" style="86" hidden="1" customWidth="1"/>
    <col min="14089" max="14089" width="21.44140625" style="86" customWidth="1"/>
    <col min="14090" max="14090" width="21.5546875" style="86" customWidth="1"/>
    <col min="14091" max="14091" width="17.44140625" style="86" customWidth="1"/>
    <col min="14092" max="14092" width="18.44140625" style="86" customWidth="1"/>
    <col min="14093" max="14093" width="16.5546875" style="86" customWidth="1"/>
    <col min="14094" max="14094" width="18.5546875" style="86" customWidth="1"/>
    <col min="14095" max="14098" width="5" style="86" customWidth="1"/>
    <col min="14099" max="14099" width="5.44140625" style="86" customWidth="1"/>
    <col min="14100" max="14100" width="4.5546875" style="86" customWidth="1"/>
    <col min="14101" max="14331" width="5" style="86"/>
    <col min="14332" max="14332" width="3" style="86" customWidth="1"/>
    <col min="14333" max="14333" width="3.5546875" style="86" customWidth="1"/>
    <col min="14334" max="14334" width="4.44140625" style="86" customWidth="1"/>
    <col min="14335" max="14335" width="13.44140625" style="86" customWidth="1"/>
    <col min="14336" max="14336" width="7.5546875" style="86" customWidth="1"/>
    <col min="14337" max="14337" width="9.44140625" style="86" customWidth="1"/>
    <col min="14338" max="14338" width="14.5546875" style="86" customWidth="1"/>
    <col min="14339" max="14339" width="4.44140625" style="86" customWidth="1"/>
    <col min="14340" max="14341" width="26.5546875" style="86" customWidth="1"/>
    <col min="14342" max="14342" width="21.5546875" style="86" bestFit="1" customWidth="1"/>
    <col min="14343" max="14343" width="23.5546875" style="86" customWidth="1"/>
    <col min="14344" max="14344" width="0" style="86" hidden="1" customWidth="1"/>
    <col min="14345" max="14345" width="21.44140625" style="86" customWidth="1"/>
    <col min="14346" max="14346" width="21.5546875" style="86" customWidth="1"/>
    <col min="14347" max="14347" width="17.44140625" style="86" customWidth="1"/>
    <col min="14348" max="14348" width="18.44140625" style="86" customWidth="1"/>
    <col min="14349" max="14349" width="16.5546875" style="86" customWidth="1"/>
    <col min="14350" max="14350" width="18.5546875" style="86" customWidth="1"/>
    <col min="14351" max="14354" width="5" style="86" customWidth="1"/>
    <col min="14355" max="14355" width="5.44140625" style="86" customWidth="1"/>
    <col min="14356" max="14356" width="4.5546875" style="86" customWidth="1"/>
    <col min="14357" max="14587" width="5" style="86"/>
    <col min="14588" max="14588" width="3" style="86" customWidth="1"/>
    <col min="14589" max="14589" width="3.5546875" style="86" customWidth="1"/>
    <col min="14590" max="14590" width="4.44140625" style="86" customWidth="1"/>
    <col min="14591" max="14591" width="13.44140625" style="86" customWidth="1"/>
    <col min="14592" max="14592" width="7.5546875" style="86" customWidth="1"/>
    <col min="14593" max="14593" width="9.44140625" style="86" customWidth="1"/>
    <col min="14594" max="14594" width="14.5546875" style="86" customWidth="1"/>
    <col min="14595" max="14595" width="4.44140625" style="86" customWidth="1"/>
    <col min="14596" max="14597" width="26.5546875" style="86" customWidth="1"/>
    <col min="14598" max="14598" width="21.5546875" style="86" bestFit="1" customWidth="1"/>
    <col min="14599" max="14599" width="23.5546875" style="86" customWidth="1"/>
    <col min="14600" max="14600" width="0" style="86" hidden="1" customWidth="1"/>
    <col min="14601" max="14601" width="21.44140625" style="86" customWidth="1"/>
    <col min="14602" max="14602" width="21.5546875" style="86" customWidth="1"/>
    <col min="14603" max="14603" width="17.44140625" style="86" customWidth="1"/>
    <col min="14604" max="14604" width="18.44140625" style="86" customWidth="1"/>
    <col min="14605" max="14605" width="16.5546875" style="86" customWidth="1"/>
    <col min="14606" max="14606" width="18.5546875" style="86" customWidth="1"/>
    <col min="14607" max="14610" width="5" style="86" customWidth="1"/>
    <col min="14611" max="14611" width="5.44140625" style="86" customWidth="1"/>
    <col min="14612" max="14612" width="4.5546875" style="86" customWidth="1"/>
    <col min="14613" max="14843" width="5" style="86"/>
    <col min="14844" max="14844" width="3" style="86" customWidth="1"/>
    <col min="14845" max="14845" width="3.5546875" style="86" customWidth="1"/>
    <col min="14846" max="14846" width="4.44140625" style="86" customWidth="1"/>
    <col min="14847" max="14847" width="13.44140625" style="86" customWidth="1"/>
    <col min="14848" max="14848" width="7.5546875" style="86" customWidth="1"/>
    <col min="14849" max="14849" width="9.44140625" style="86" customWidth="1"/>
    <col min="14850" max="14850" width="14.5546875" style="86" customWidth="1"/>
    <col min="14851" max="14851" width="4.44140625" style="86" customWidth="1"/>
    <col min="14852" max="14853" width="26.5546875" style="86" customWidth="1"/>
    <col min="14854" max="14854" width="21.5546875" style="86" bestFit="1" customWidth="1"/>
    <col min="14855" max="14855" width="23.5546875" style="86" customWidth="1"/>
    <col min="14856" max="14856" width="0" style="86" hidden="1" customWidth="1"/>
    <col min="14857" max="14857" width="21.44140625" style="86" customWidth="1"/>
    <col min="14858" max="14858" width="21.5546875" style="86" customWidth="1"/>
    <col min="14859" max="14859" width="17.44140625" style="86" customWidth="1"/>
    <col min="14860" max="14860" width="18.44140625" style="86" customWidth="1"/>
    <col min="14861" max="14861" width="16.5546875" style="86" customWidth="1"/>
    <col min="14862" max="14862" width="18.5546875" style="86" customWidth="1"/>
    <col min="14863" max="14866" width="5" style="86" customWidth="1"/>
    <col min="14867" max="14867" width="5.44140625" style="86" customWidth="1"/>
    <col min="14868" max="14868" width="4.5546875" style="86" customWidth="1"/>
    <col min="14869" max="15099" width="5" style="86"/>
    <col min="15100" max="15100" width="3" style="86" customWidth="1"/>
    <col min="15101" max="15101" width="3.5546875" style="86" customWidth="1"/>
    <col min="15102" max="15102" width="4.44140625" style="86" customWidth="1"/>
    <col min="15103" max="15103" width="13.44140625" style="86" customWidth="1"/>
    <col min="15104" max="15104" width="7.5546875" style="86" customWidth="1"/>
    <col min="15105" max="15105" width="9.44140625" style="86" customWidth="1"/>
    <col min="15106" max="15106" width="14.5546875" style="86" customWidth="1"/>
    <col min="15107" max="15107" width="4.44140625" style="86" customWidth="1"/>
    <col min="15108" max="15109" width="26.5546875" style="86" customWidth="1"/>
    <col min="15110" max="15110" width="21.5546875" style="86" bestFit="1" customWidth="1"/>
    <col min="15111" max="15111" width="23.5546875" style="86" customWidth="1"/>
    <col min="15112" max="15112" width="0" style="86" hidden="1" customWidth="1"/>
    <col min="15113" max="15113" width="21.44140625" style="86" customWidth="1"/>
    <col min="15114" max="15114" width="21.5546875" style="86" customWidth="1"/>
    <col min="15115" max="15115" width="17.44140625" style="86" customWidth="1"/>
    <col min="15116" max="15116" width="18.44140625" style="86" customWidth="1"/>
    <col min="15117" max="15117" width="16.5546875" style="86" customWidth="1"/>
    <col min="15118" max="15118" width="18.5546875" style="86" customWidth="1"/>
    <col min="15119" max="15122" width="5" style="86" customWidth="1"/>
    <col min="15123" max="15123" width="5.44140625" style="86" customWidth="1"/>
    <col min="15124" max="15124" width="4.5546875" style="86" customWidth="1"/>
    <col min="15125" max="15355" width="5" style="86"/>
    <col min="15356" max="15356" width="3" style="86" customWidth="1"/>
    <col min="15357" max="15357" width="3.5546875" style="86" customWidth="1"/>
    <col min="15358" max="15358" width="4.44140625" style="86" customWidth="1"/>
    <col min="15359" max="15359" width="13.44140625" style="86" customWidth="1"/>
    <col min="15360" max="15360" width="7.5546875" style="86" customWidth="1"/>
    <col min="15361" max="15361" width="9.44140625" style="86" customWidth="1"/>
    <col min="15362" max="15362" width="14.5546875" style="86" customWidth="1"/>
    <col min="15363" max="15363" width="4.44140625" style="86" customWidth="1"/>
    <col min="15364" max="15365" width="26.5546875" style="86" customWidth="1"/>
    <col min="15366" max="15366" width="21.5546875" style="86" bestFit="1" customWidth="1"/>
    <col min="15367" max="15367" width="23.5546875" style="86" customWidth="1"/>
    <col min="15368" max="15368" width="0" style="86" hidden="1" customWidth="1"/>
    <col min="15369" max="15369" width="21.44140625" style="86" customWidth="1"/>
    <col min="15370" max="15370" width="21.5546875" style="86" customWidth="1"/>
    <col min="15371" max="15371" width="17.44140625" style="86" customWidth="1"/>
    <col min="15372" max="15372" width="18.44140625" style="86" customWidth="1"/>
    <col min="15373" max="15373" width="16.5546875" style="86" customWidth="1"/>
    <col min="15374" max="15374" width="18.5546875" style="86" customWidth="1"/>
    <col min="15375" max="15378" width="5" style="86" customWidth="1"/>
    <col min="15379" max="15379" width="5.44140625" style="86" customWidth="1"/>
    <col min="15380" max="15380" width="4.5546875" style="86" customWidth="1"/>
    <col min="15381" max="15611" width="5" style="86"/>
    <col min="15612" max="15612" width="3" style="86" customWidth="1"/>
    <col min="15613" max="15613" width="3.5546875" style="86" customWidth="1"/>
    <col min="15614" max="15614" width="4.44140625" style="86" customWidth="1"/>
    <col min="15615" max="15615" width="13.44140625" style="86" customWidth="1"/>
    <col min="15616" max="15616" width="7.5546875" style="86" customWidth="1"/>
    <col min="15617" max="15617" width="9.44140625" style="86" customWidth="1"/>
    <col min="15618" max="15618" width="14.5546875" style="86" customWidth="1"/>
    <col min="15619" max="15619" width="4.44140625" style="86" customWidth="1"/>
    <col min="15620" max="15621" width="26.5546875" style="86" customWidth="1"/>
    <col min="15622" max="15622" width="21.5546875" style="86" bestFit="1" customWidth="1"/>
    <col min="15623" max="15623" width="23.5546875" style="86" customWidth="1"/>
    <col min="15624" max="15624" width="0" style="86" hidden="1" customWidth="1"/>
    <col min="15625" max="15625" width="21.44140625" style="86" customWidth="1"/>
    <col min="15626" max="15626" width="21.5546875" style="86" customWidth="1"/>
    <col min="15627" max="15627" width="17.44140625" style="86" customWidth="1"/>
    <col min="15628" max="15628" width="18.44140625" style="86" customWidth="1"/>
    <col min="15629" max="15629" width="16.5546875" style="86" customWidth="1"/>
    <col min="15630" max="15630" width="18.5546875" style="86" customWidth="1"/>
    <col min="15631" max="15634" width="5" style="86" customWidth="1"/>
    <col min="15635" max="15635" width="5.44140625" style="86" customWidth="1"/>
    <col min="15636" max="15636" width="4.5546875" style="86" customWidth="1"/>
    <col min="15637" max="15867" width="5" style="86"/>
    <col min="15868" max="15868" width="3" style="86" customWidth="1"/>
    <col min="15869" max="15869" width="3.5546875" style="86" customWidth="1"/>
    <col min="15870" max="15870" width="4.44140625" style="86" customWidth="1"/>
    <col min="15871" max="15871" width="13.44140625" style="86" customWidth="1"/>
    <col min="15872" max="15872" width="7.5546875" style="86" customWidth="1"/>
    <col min="15873" max="15873" width="9.44140625" style="86" customWidth="1"/>
    <col min="15874" max="15874" width="14.5546875" style="86" customWidth="1"/>
    <col min="15875" max="15875" width="4.44140625" style="86" customWidth="1"/>
    <col min="15876" max="15877" width="26.5546875" style="86" customWidth="1"/>
    <col min="15878" max="15878" width="21.5546875" style="86" bestFit="1" customWidth="1"/>
    <col min="15879" max="15879" width="23.5546875" style="86" customWidth="1"/>
    <col min="15880" max="15880" width="0" style="86" hidden="1" customWidth="1"/>
    <col min="15881" max="15881" width="21.44140625" style="86" customWidth="1"/>
    <col min="15882" max="15882" width="21.5546875" style="86" customWidth="1"/>
    <col min="15883" max="15883" width="17.44140625" style="86" customWidth="1"/>
    <col min="15884" max="15884" width="18.44140625" style="86" customWidth="1"/>
    <col min="15885" max="15885" width="16.5546875" style="86" customWidth="1"/>
    <col min="15886" max="15886" width="18.5546875" style="86" customWidth="1"/>
    <col min="15887" max="15890" width="5" style="86" customWidth="1"/>
    <col min="15891" max="15891" width="5.44140625" style="86" customWidth="1"/>
    <col min="15892" max="15892" width="4.5546875" style="86" customWidth="1"/>
    <col min="15893" max="16123" width="5" style="86"/>
    <col min="16124" max="16124" width="3" style="86" customWidth="1"/>
    <col min="16125" max="16125" width="3.5546875" style="86" customWidth="1"/>
    <col min="16126" max="16126" width="4.44140625" style="86" customWidth="1"/>
    <col min="16127" max="16127" width="13.44140625" style="86" customWidth="1"/>
    <col min="16128" max="16128" width="7.5546875" style="86" customWidth="1"/>
    <col min="16129" max="16129" width="9.44140625" style="86" customWidth="1"/>
    <col min="16130" max="16130" width="14.5546875" style="86" customWidth="1"/>
    <col min="16131" max="16131" width="4.44140625" style="86" customWidth="1"/>
    <col min="16132" max="16133" width="26.5546875" style="86" customWidth="1"/>
    <col min="16134" max="16134" width="21.5546875" style="86" bestFit="1" customWidth="1"/>
    <col min="16135" max="16135" width="23.5546875" style="86" customWidth="1"/>
    <col min="16136" max="16136" width="0" style="86" hidden="1" customWidth="1"/>
    <col min="16137" max="16137" width="21.44140625" style="86" customWidth="1"/>
    <col min="16138" max="16138" width="21.5546875" style="86" customWidth="1"/>
    <col min="16139" max="16139" width="17.44140625" style="86" customWidth="1"/>
    <col min="16140" max="16140" width="18.44140625" style="86" customWidth="1"/>
    <col min="16141" max="16141" width="16.5546875" style="86" customWidth="1"/>
    <col min="16142" max="16142" width="18.5546875" style="86" customWidth="1"/>
    <col min="16143" max="16146" width="5" style="86" customWidth="1"/>
    <col min="16147" max="16147" width="5.44140625" style="86" customWidth="1"/>
    <col min="16148" max="16148" width="4.5546875" style="86" customWidth="1"/>
    <col min="16149" max="16384" width="5" style="86"/>
  </cols>
  <sheetData>
    <row r="1" spans="1:22" ht="31.8" thickBot="1">
      <c r="A1" s="501" t="s">
        <v>94</v>
      </c>
      <c r="B1" s="501"/>
      <c r="C1" s="501"/>
      <c r="D1" s="501"/>
      <c r="E1" s="501"/>
      <c r="F1" s="501"/>
      <c r="G1" s="501"/>
      <c r="H1" s="501"/>
      <c r="I1" s="501"/>
      <c r="J1" s="501"/>
      <c r="K1" s="501"/>
      <c r="L1" s="501"/>
      <c r="M1" s="85"/>
      <c r="N1" s="85"/>
    </row>
    <row r="2" spans="1:22" ht="18.600000000000001" thickTop="1">
      <c r="A2" s="87"/>
      <c r="B2" s="88"/>
      <c r="C2" s="88"/>
      <c r="D2" s="88"/>
      <c r="E2" s="88"/>
      <c r="F2" s="88"/>
      <c r="G2" s="88"/>
      <c r="H2" s="88"/>
      <c r="I2" s="89" t="s">
        <v>95</v>
      </c>
      <c r="J2" s="89" t="s">
        <v>95</v>
      </c>
      <c r="K2" s="90" t="s">
        <v>96</v>
      </c>
      <c r="L2" s="90" t="s">
        <v>96</v>
      </c>
      <c r="M2" s="90" t="s">
        <v>96</v>
      </c>
    </row>
    <row r="3" spans="1:22" ht="18">
      <c r="A3" s="88"/>
      <c r="B3" s="88"/>
      <c r="C3" s="88"/>
      <c r="D3" s="88"/>
      <c r="E3" s="88"/>
      <c r="F3" s="88"/>
      <c r="G3" s="88"/>
      <c r="H3" s="88"/>
      <c r="I3" s="91">
        <v>42917</v>
      </c>
      <c r="J3" s="91" t="s">
        <v>150</v>
      </c>
      <c r="K3" s="90" t="s">
        <v>150</v>
      </c>
      <c r="L3" s="90" t="s">
        <v>150</v>
      </c>
      <c r="M3" s="90" t="str">
        <f>+K3</f>
        <v>Ending 9/30/17</v>
      </c>
    </row>
    <row r="4" spans="1:22" ht="54.6" thickBot="1">
      <c r="A4" s="92"/>
      <c r="B4" s="92"/>
      <c r="C4" s="92"/>
      <c r="D4" s="92"/>
      <c r="E4" s="92"/>
      <c r="F4" s="92"/>
      <c r="G4" s="92"/>
      <c r="H4" s="92"/>
      <c r="I4" s="93" t="s">
        <v>97</v>
      </c>
      <c r="J4" s="93" t="s">
        <v>98</v>
      </c>
      <c r="K4" s="94" t="s">
        <v>99</v>
      </c>
      <c r="L4" s="94" t="s">
        <v>100</v>
      </c>
      <c r="M4" s="94" t="s">
        <v>148</v>
      </c>
    </row>
    <row r="5" spans="1:22" ht="18.600000000000001" thickTop="1">
      <c r="A5" s="88"/>
      <c r="B5" s="88" t="s">
        <v>101</v>
      </c>
      <c r="C5" s="88"/>
      <c r="D5" s="88"/>
      <c r="E5" s="88"/>
      <c r="F5" s="88"/>
      <c r="G5" s="88"/>
      <c r="H5" s="88"/>
      <c r="I5" s="88"/>
      <c r="J5" s="88"/>
      <c r="K5" s="88"/>
      <c r="L5" s="88"/>
      <c r="M5" s="95"/>
    </row>
    <row r="6" spans="1:22" ht="18">
      <c r="A6" s="88"/>
      <c r="B6" s="88"/>
      <c r="C6" s="88" t="s">
        <v>102</v>
      </c>
      <c r="D6" s="88"/>
      <c r="E6" s="88"/>
      <c r="F6" s="88"/>
      <c r="G6" s="88"/>
      <c r="H6" s="88"/>
      <c r="I6" s="88"/>
      <c r="J6" s="88"/>
      <c r="K6" s="88"/>
      <c r="L6" s="88"/>
      <c r="M6" s="95"/>
    </row>
    <row r="7" spans="1:22" ht="18">
      <c r="A7" s="88"/>
      <c r="B7" s="88"/>
      <c r="C7" s="88"/>
      <c r="D7" s="88" t="s">
        <v>103</v>
      </c>
      <c r="E7" s="88"/>
      <c r="F7" s="88"/>
      <c r="G7" s="88"/>
      <c r="H7" s="88"/>
      <c r="I7" s="96">
        <v>8626469.8000000026</v>
      </c>
      <c r="J7" s="96">
        <v>10351763.760000004</v>
      </c>
      <c r="K7" s="97">
        <v>10342816</v>
      </c>
      <c r="L7" s="98">
        <v>8947.7600000035018</v>
      </c>
      <c r="M7" s="96">
        <v>10264988.620000003</v>
      </c>
      <c r="S7" s="99"/>
      <c r="T7" s="100"/>
    </row>
    <row r="8" spans="1:22" ht="18">
      <c r="A8" s="88"/>
      <c r="B8" s="88"/>
      <c r="C8" s="88"/>
      <c r="D8" s="88" t="s">
        <v>104</v>
      </c>
      <c r="E8" s="88"/>
      <c r="F8" s="88"/>
      <c r="G8" s="88"/>
      <c r="H8" s="88"/>
      <c r="I8" s="96">
        <v>7571299.5599999987</v>
      </c>
      <c r="J8" s="96">
        <v>9252354.4459999986</v>
      </c>
      <c r="K8" s="97">
        <v>10208347</v>
      </c>
      <c r="L8" s="98">
        <v>-955992.5540000014</v>
      </c>
      <c r="M8" s="96">
        <v>-609759.6</v>
      </c>
      <c r="O8" s="101"/>
      <c r="P8" s="101"/>
      <c r="Q8" s="101"/>
      <c r="R8" s="101"/>
      <c r="S8" s="102"/>
      <c r="T8" s="103"/>
      <c r="U8" s="101"/>
      <c r="V8" s="101"/>
    </row>
    <row r="9" spans="1:22" ht="18">
      <c r="A9" s="88"/>
      <c r="B9" s="88"/>
      <c r="C9" s="88"/>
      <c r="D9" s="88" t="s">
        <v>105</v>
      </c>
      <c r="E9" s="88"/>
      <c r="F9" s="88"/>
      <c r="G9" s="88"/>
      <c r="H9" s="88"/>
      <c r="I9" s="96">
        <v>2265043.84</v>
      </c>
      <c r="J9" s="96">
        <v>2842067.7439999995</v>
      </c>
      <c r="K9" s="97">
        <v>3053756</v>
      </c>
      <c r="L9" s="98">
        <v>-211688.25600000052</v>
      </c>
      <c r="M9" s="104">
        <v>609759.6</v>
      </c>
      <c r="O9" s="101"/>
      <c r="P9" s="101"/>
      <c r="Q9" s="101"/>
      <c r="R9" s="101"/>
      <c r="S9" s="102"/>
      <c r="T9" s="103"/>
      <c r="U9" s="101"/>
      <c r="V9" s="101"/>
    </row>
    <row r="10" spans="1:22" ht="19.8">
      <c r="A10" s="88"/>
      <c r="B10" s="88"/>
      <c r="C10" s="88"/>
      <c r="D10" s="88" t="s">
        <v>106</v>
      </c>
      <c r="E10" s="88"/>
      <c r="F10" s="88"/>
      <c r="G10" s="88"/>
      <c r="H10" s="88"/>
      <c r="I10" s="105">
        <v>4543333.3</v>
      </c>
      <c r="J10" s="105">
        <v>5452000.0800000001</v>
      </c>
      <c r="K10" s="106">
        <v>5452000</v>
      </c>
      <c r="L10" s="106">
        <v>8.0000000074505806E-2</v>
      </c>
      <c r="M10" s="105">
        <f>454333.34*12</f>
        <v>5452000.0800000001</v>
      </c>
      <c r="O10" s="101"/>
      <c r="P10" s="101"/>
      <c r="Q10" s="101"/>
      <c r="R10" s="101"/>
      <c r="S10" s="102"/>
      <c r="T10" s="103"/>
      <c r="U10" s="101"/>
      <c r="V10" s="101"/>
    </row>
    <row r="11" spans="1:22" ht="19.8">
      <c r="A11" s="88"/>
      <c r="B11" s="88"/>
      <c r="C11" s="88"/>
      <c r="D11" s="88" t="s">
        <v>107</v>
      </c>
      <c r="E11" s="88"/>
      <c r="F11" s="88"/>
      <c r="G11" s="88"/>
      <c r="H11" s="88"/>
      <c r="I11" s="105"/>
      <c r="J11" s="105"/>
      <c r="K11" s="106"/>
      <c r="L11" s="106">
        <v>0</v>
      </c>
      <c r="M11" s="105"/>
      <c r="O11" s="101"/>
      <c r="P11" s="101"/>
      <c r="Q11" s="101"/>
      <c r="R11" s="101"/>
      <c r="S11" s="102"/>
      <c r="T11" s="103"/>
      <c r="U11" s="101"/>
      <c r="V11" s="101"/>
    </row>
    <row r="12" spans="1:22" ht="18">
      <c r="A12" s="107"/>
      <c r="B12" s="88"/>
      <c r="C12" s="88"/>
      <c r="D12" s="108" t="s">
        <v>108</v>
      </c>
      <c r="E12" s="88"/>
      <c r="F12" s="88"/>
      <c r="G12" s="88"/>
      <c r="H12" s="88"/>
      <c r="I12" s="97">
        <v>23006146.500000004</v>
      </c>
      <c r="J12" s="97">
        <v>27898186.030000001</v>
      </c>
      <c r="K12" s="97">
        <v>29056919</v>
      </c>
      <c r="L12" s="98">
        <v>-1158732.9699999983</v>
      </c>
      <c r="M12" s="97">
        <f>SUM(M7:M10)</f>
        <v>15716988.700000003</v>
      </c>
      <c r="O12" s="101"/>
      <c r="P12" s="101"/>
      <c r="Q12" s="101"/>
      <c r="R12" s="101"/>
      <c r="S12" s="102"/>
      <c r="T12" s="103"/>
      <c r="U12" s="101"/>
      <c r="V12" s="101"/>
    </row>
    <row r="13" spans="1:22" ht="18">
      <c r="A13" s="107"/>
      <c r="B13" s="88"/>
      <c r="C13" s="88" t="s">
        <v>67</v>
      </c>
      <c r="D13" s="88"/>
      <c r="E13" s="88"/>
      <c r="F13" s="88"/>
      <c r="G13" s="88"/>
      <c r="H13" s="88"/>
      <c r="I13" s="96"/>
      <c r="J13" s="96"/>
      <c r="K13" s="109"/>
      <c r="L13" s="98"/>
      <c r="M13" s="96"/>
      <c r="O13" s="101"/>
      <c r="P13" s="101"/>
      <c r="Q13" s="101"/>
      <c r="R13" s="101"/>
      <c r="S13" s="102"/>
      <c r="T13" s="103"/>
      <c r="U13" s="101"/>
      <c r="V13" s="101"/>
    </row>
    <row r="14" spans="1:22" ht="19.8">
      <c r="A14" s="107"/>
      <c r="B14" s="88"/>
      <c r="C14" s="88"/>
      <c r="D14" s="88" t="s">
        <v>109</v>
      </c>
      <c r="E14" s="88"/>
      <c r="F14" s="88"/>
      <c r="G14" s="88"/>
      <c r="H14" s="88"/>
      <c r="I14" s="106">
        <v>6160.7900000000009</v>
      </c>
      <c r="J14" s="106">
        <v>15709.850000000004</v>
      </c>
      <c r="K14" s="106">
        <v>1500</v>
      </c>
      <c r="L14" s="110">
        <v>14209.850000000004</v>
      </c>
      <c r="M14" s="106">
        <v>14282.990000000003</v>
      </c>
      <c r="O14" s="101"/>
      <c r="P14" s="101"/>
      <c r="Q14" s="101"/>
      <c r="R14" s="101"/>
      <c r="S14" s="102"/>
      <c r="T14" s="103"/>
      <c r="U14" s="101"/>
      <c r="V14" s="101"/>
    </row>
    <row r="15" spans="1:22" ht="19.8">
      <c r="A15" s="107"/>
      <c r="B15" s="107"/>
      <c r="C15" s="88"/>
      <c r="D15" s="111"/>
      <c r="E15" s="107"/>
      <c r="F15" s="107"/>
      <c r="G15" s="107"/>
      <c r="H15" s="107"/>
      <c r="I15" s="112"/>
      <c r="J15" s="112"/>
      <c r="K15" s="112"/>
      <c r="L15" s="110"/>
      <c r="M15" s="112"/>
      <c r="O15" s="101"/>
      <c r="P15" s="101"/>
      <c r="Q15" s="101"/>
      <c r="R15" s="101"/>
      <c r="S15" s="102"/>
      <c r="T15" s="103"/>
      <c r="U15" s="101"/>
      <c r="V15" s="101"/>
    </row>
    <row r="16" spans="1:22" ht="18">
      <c r="A16" s="107"/>
      <c r="B16" s="107"/>
      <c r="C16" s="107"/>
      <c r="D16" s="113" t="s">
        <v>110</v>
      </c>
      <c r="E16" s="107"/>
      <c r="F16" s="107"/>
      <c r="G16" s="107"/>
      <c r="H16" s="107"/>
      <c r="I16" s="114">
        <v>23012307.290000003</v>
      </c>
      <c r="J16" s="114">
        <v>27913895.880000003</v>
      </c>
      <c r="K16" s="114">
        <v>29058419</v>
      </c>
      <c r="L16" s="114">
        <v>-1144523.1199999982</v>
      </c>
      <c r="M16" s="114">
        <f>+M14+M12</f>
        <v>15731271.690000003</v>
      </c>
      <c r="O16" s="101"/>
      <c r="P16" s="101"/>
      <c r="Q16" s="101"/>
      <c r="R16" s="101"/>
      <c r="S16" s="102"/>
      <c r="T16" s="103"/>
      <c r="U16" s="101"/>
      <c r="V16" s="101"/>
    </row>
    <row r="17" spans="1:22" ht="18">
      <c r="A17" s="107"/>
      <c r="B17" s="107"/>
      <c r="C17" s="107"/>
      <c r="D17" s="107"/>
      <c r="E17" s="107"/>
      <c r="F17" s="107"/>
      <c r="G17" s="107"/>
      <c r="H17" s="107"/>
      <c r="I17" s="115"/>
      <c r="J17" s="115"/>
      <c r="K17" s="114"/>
      <c r="L17" s="98"/>
      <c r="M17" s="115"/>
      <c r="O17" s="101"/>
      <c r="P17" s="101"/>
      <c r="Q17" s="101"/>
      <c r="R17" s="101"/>
      <c r="S17" s="102"/>
      <c r="T17" s="103"/>
      <c r="U17" s="101"/>
      <c r="V17" s="101"/>
    </row>
    <row r="18" spans="1:22" ht="18">
      <c r="A18" s="107"/>
      <c r="B18" s="88" t="s">
        <v>62</v>
      </c>
      <c r="C18" s="88"/>
      <c r="D18" s="88"/>
      <c r="E18" s="88"/>
      <c r="F18" s="88"/>
      <c r="G18" s="88"/>
      <c r="H18" s="88"/>
      <c r="I18" s="95"/>
      <c r="J18" s="95"/>
      <c r="K18" s="97"/>
      <c r="L18" s="98"/>
      <c r="M18" s="95"/>
      <c r="O18" s="101"/>
      <c r="P18" s="101"/>
      <c r="Q18" s="101"/>
      <c r="R18" s="101"/>
      <c r="S18" s="102"/>
      <c r="T18" s="103"/>
      <c r="U18" s="101"/>
      <c r="V18" s="101"/>
    </row>
    <row r="19" spans="1:22" ht="18">
      <c r="A19" s="88"/>
      <c r="B19" s="88"/>
      <c r="C19" s="88" t="s">
        <v>111</v>
      </c>
      <c r="D19" s="88"/>
      <c r="E19" s="88"/>
      <c r="F19" s="88"/>
      <c r="G19" s="88"/>
      <c r="H19" s="88"/>
      <c r="I19" s="96">
        <v>13587293.310000002</v>
      </c>
      <c r="J19" s="96">
        <v>16249398.16</v>
      </c>
      <c r="K19" s="97">
        <v>16938273</v>
      </c>
      <c r="L19" s="98">
        <v>-688874.83999999985</v>
      </c>
      <c r="M19" s="96">
        <v>17582516.920000002</v>
      </c>
      <c r="S19" s="99"/>
      <c r="T19" s="100"/>
    </row>
    <row r="20" spans="1:22" ht="18">
      <c r="A20" s="88"/>
      <c r="B20" s="88"/>
      <c r="C20" s="88" t="s">
        <v>93</v>
      </c>
      <c r="D20" s="88"/>
      <c r="E20" s="88"/>
      <c r="F20" s="88"/>
      <c r="G20" s="88"/>
      <c r="H20" s="88"/>
      <c r="I20" s="96">
        <v>6348505.166666666</v>
      </c>
      <c r="J20" s="96">
        <v>7322099.6833333336</v>
      </c>
      <c r="K20" s="97">
        <v>7956950</v>
      </c>
      <c r="L20" s="116">
        <v>-634850.31666666642</v>
      </c>
      <c r="M20" s="96">
        <f>K20+310000</f>
        <v>8266950</v>
      </c>
      <c r="S20" s="99"/>
      <c r="T20" s="100"/>
    </row>
    <row r="21" spans="1:22" ht="19.8">
      <c r="A21" s="88"/>
      <c r="B21" s="88"/>
      <c r="C21" s="88" t="s">
        <v>112</v>
      </c>
      <c r="D21" s="88"/>
      <c r="E21" s="88"/>
      <c r="F21" s="88"/>
      <c r="G21" s="88"/>
      <c r="H21" s="88"/>
      <c r="I21" s="105">
        <v>1216529.17</v>
      </c>
      <c r="J21" s="105">
        <v>1609740</v>
      </c>
      <c r="K21" s="106">
        <v>2185156</v>
      </c>
      <c r="L21" s="110">
        <v>-575416</v>
      </c>
      <c r="M21" s="105">
        <f>K21</f>
        <v>2185156</v>
      </c>
      <c r="S21" s="99"/>
      <c r="T21" s="100"/>
    </row>
    <row r="22" spans="1:22" ht="18">
      <c r="A22" s="88"/>
      <c r="B22" s="88"/>
      <c r="C22" s="88"/>
      <c r="D22" s="108" t="s">
        <v>66</v>
      </c>
      <c r="E22" s="88"/>
      <c r="F22" s="88"/>
      <c r="G22" s="88"/>
      <c r="H22" s="88"/>
      <c r="I22" s="97">
        <v>21152327.646666668</v>
      </c>
      <c r="J22" s="97">
        <v>25181237.843333334</v>
      </c>
      <c r="K22" s="97">
        <v>27080379</v>
      </c>
      <c r="L22" s="98">
        <v>-1899141.1566666663</v>
      </c>
      <c r="M22" s="97">
        <f>SUM(M19:M21)</f>
        <v>28034622.920000002</v>
      </c>
      <c r="S22" s="99"/>
      <c r="T22" s="100"/>
    </row>
    <row r="23" spans="1:22" ht="18">
      <c r="A23" s="88"/>
      <c r="B23" s="88"/>
      <c r="C23" s="88"/>
      <c r="D23" s="88"/>
      <c r="E23" s="88"/>
      <c r="F23" s="88"/>
      <c r="G23" s="88"/>
      <c r="H23" s="88"/>
      <c r="I23" s="96"/>
      <c r="J23" s="96"/>
      <c r="K23" s="97"/>
      <c r="L23" s="98"/>
      <c r="M23" s="96"/>
      <c r="S23" s="99"/>
      <c r="T23" s="100"/>
    </row>
    <row r="24" spans="1:22" ht="18">
      <c r="A24" s="88"/>
      <c r="B24" s="88" t="s">
        <v>113</v>
      </c>
      <c r="C24" s="88"/>
      <c r="D24" s="88"/>
      <c r="E24" s="88"/>
      <c r="F24" s="88"/>
      <c r="G24" s="88"/>
      <c r="H24" s="88"/>
      <c r="I24" s="97"/>
      <c r="J24" s="96">
        <v>-6546550</v>
      </c>
      <c r="K24" s="97">
        <v>-6546550</v>
      </c>
      <c r="L24" s="98"/>
      <c r="M24" s="97"/>
      <c r="S24" s="99"/>
      <c r="T24" s="100"/>
    </row>
    <row r="25" spans="1:22" ht="18">
      <c r="A25" s="88"/>
      <c r="B25" s="88"/>
      <c r="C25" s="88" t="s">
        <v>114</v>
      </c>
      <c r="D25" s="88"/>
      <c r="E25" s="88"/>
      <c r="F25" s="88"/>
      <c r="G25" s="88"/>
      <c r="H25" s="88"/>
      <c r="I25" s="96">
        <v>-70224.149999999994</v>
      </c>
      <c r="J25" s="97">
        <v>-337706</v>
      </c>
      <c r="K25" s="97">
        <v>-337706</v>
      </c>
      <c r="L25" s="98">
        <v>0</v>
      </c>
      <c r="M25" s="96">
        <f>K24</f>
        <v>-6546550</v>
      </c>
      <c r="S25" s="99"/>
      <c r="T25" s="100"/>
    </row>
    <row r="26" spans="1:22" ht="18">
      <c r="A26" s="88"/>
      <c r="B26" s="88"/>
      <c r="C26" s="88" t="s">
        <v>115</v>
      </c>
      <c r="D26" s="88"/>
      <c r="E26" s="88"/>
      <c r="F26" s="88"/>
      <c r="G26" s="88"/>
      <c r="H26" s="88"/>
      <c r="I26" s="96">
        <v>-5655.19</v>
      </c>
      <c r="J26" s="96">
        <v>-5500</v>
      </c>
      <c r="K26" s="97">
        <v>-5500</v>
      </c>
      <c r="L26" s="98">
        <v>0</v>
      </c>
      <c r="M26" s="96">
        <v>-8405.1899999999987</v>
      </c>
      <c r="S26" s="99"/>
      <c r="T26" s="100"/>
    </row>
    <row r="27" spans="1:22" ht="18">
      <c r="A27" s="88"/>
      <c r="B27" s="88"/>
      <c r="C27" s="88" t="s">
        <v>116</v>
      </c>
      <c r="D27" s="88"/>
      <c r="E27" s="88" t="s">
        <v>117</v>
      </c>
      <c r="F27" s="88"/>
      <c r="G27" s="88"/>
      <c r="H27" s="88"/>
      <c r="I27" s="96">
        <v>1032249.9400000002</v>
      </c>
      <c r="J27" s="97">
        <v>2066295</v>
      </c>
      <c r="K27" s="97">
        <v>2066295</v>
      </c>
      <c r="L27" s="98">
        <v>0</v>
      </c>
      <c r="M27" s="97">
        <v>1286019.0400000003</v>
      </c>
      <c r="S27" s="99"/>
      <c r="T27" s="100"/>
    </row>
    <row r="28" spans="1:22" ht="18">
      <c r="A28" s="88"/>
      <c r="B28" s="88"/>
      <c r="C28" s="88"/>
      <c r="D28" s="88"/>
      <c r="E28" s="88" t="s">
        <v>118</v>
      </c>
      <c r="F28" s="88"/>
      <c r="G28" s="88"/>
      <c r="H28" s="88"/>
      <c r="I28" s="97">
        <v>0</v>
      </c>
      <c r="J28" s="97">
        <v>6220000</v>
      </c>
      <c r="K28" s="97">
        <v>6220000</v>
      </c>
      <c r="L28" s="98">
        <v>0</v>
      </c>
      <c r="M28" s="97">
        <v>0</v>
      </c>
      <c r="S28" s="99"/>
      <c r="T28" s="100"/>
    </row>
    <row r="29" spans="1:22" ht="19.8">
      <c r="A29" s="88"/>
      <c r="B29" s="88"/>
      <c r="C29" s="88" t="s">
        <v>119</v>
      </c>
      <c r="D29" s="88"/>
      <c r="E29" s="88"/>
      <c r="F29" s="88"/>
      <c r="G29" s="88"/>
      <c r="H29" s="88"/>
      <c r="I29" s="106">
        <v>25760.28</v>
      </c>
      <c r="J29" s="106">
        <v>381500</v>
      </c>
      <c r="K29" s="106">
        <v>381500</v>
      </c>
      <c r="L29" s="106">
        <v>0</v>
      </c>
      <c r="M29" s="106">
        <f>K29</f>
        <v>381500</v>
      </c>
      <c r="S29" s="99"/>
      <c r="T29" s="100"/>
    </row>
    <row r="30" spans="1:22" ht="19.8">
      <c r="A30" s="88"/>
      <c r="B30" s="88"/>
      <c r="C30" s="88"/>
      <c r="D30" s="108" t="s">
        <v>120</v>
      </c>
      <c r="E30" s="88"/>
      <c r="F30" s="88"/>
      <c r="G30" s="88"/>
      <c r="H30" s="88"/>
      <c r="I30" s="110">
        <v>982130.88000000024</v>
      </c>
      <c r="J30" s="110">
        <v>1778039</v>
      </c>
      <c r="K30" s="110">
        <v>1778039</v>
      </c>
      <c r="L30" s="106">
        <v>0</v>
      </c>
      <c r="M30" s="110">
        <f>SUM(M25:M29)</f>
        <v>-4887436.1500000004</v>
      </c>
      <c r="S30" s="99"/>
      <c r="T30" s="100"/>
    </row>
    <row r="31" spans="1:22" ht="18">
      <c r="A31" s="88"/>
      <c r="B31" s="88"/>
      <c r="C31" s="88"/>
      <c r="D31" s="88"/>
      <c r="E31" s="88"/>
      <c r="F31" s="88"/>
      <c r="G31" s="88"/>
      <c r="H31" s="88"/>
      <c r="I31" s="88"/>
      <c r="J31" s="88"/>
      <c r="K31" s="97"/>
      <c r="L31" s="98"/>
      <c r="M31" s="88"/>
      <c r="O31" s="117"/>
      <c r="S31" s="99"/>
      <c r="T31" s="100"/>
    </row>
    <row r="32" spans="1:22" ht="18.600000000000001" thickBot="1">
      <c r="A32" s="92"/>
      <c r="B32" s="92"/>
      <c r="C32" s="92"/>
      <c r="D32" s="118" t="s">
        <v>121</v>
      </c>
      <c r="E32" s="92"/>
      <c r="F32" s="92"/>
      <c r="G32" s="92"/>
      <c r="H32" s="92"/>
      <c r="I32" s="119">
        <v>22134458.526666667</v>
      </c>
      <c r="J32" s="119">
        <v>26959276.843333334</v>
      </c>
      <c r="K32" s="119">
        <v>28858418</v>
      </c>
      <c r="L32" s="119">
        <v>-1899141.1566666663</v>
      </c>
      <c r="M32" s="119">
        <f>+M22+M30</f>
        <v>23147186.770000003</v>
      </c>
      <c r="O32" s="117"/>
      <c r="S32" s="99"/>
      <c r="T32" s="100"/>
    </row>
    <row r="33" spans="1:20" ht="18.600000000000001" thickTop="1">
      <c r="A33" s="88"/>
      <c r="B33" s="88"/>
      <c r="C33" s="88"/>
      <c r="D33" s="88"/>
      <c r="E33" s="88"/>
      <c r="F33" s="88"/>
      <c r="G33" s="88"/>
      <c r="H33" s="88"/>
      <c r="I33" s="97"/>
      <c r="J33" s="97"/>
      <c r="K33" s="97"/>
      <c r="L33" s="98"/>
      <c r="M33" s="97"/>
      <c r="O33" s="117"/>
      <c r="S33" s="99"/>
      <c r="T33" s="100"/>
    </row>
    <row r="34" spans="1:20" ht="18.600000000000001" thickBot="1">
      <c r="A34" s="92"/>
      <c r="B34" s="120" t="s">
        <v>122</v>
      </c>
      <c r="C34" s="92"/>
      <c r="D34" s="92"/>
      <c r="E34" s="92"/>
      <c r="F34" s="92"/>
      <c r="G34" s="92"/>
      <c r="H34" s="92"/>
      <c r="I34" s="121">
        <v>877848.76333333552</v>
      </c>
      <c r="J34" s="121">
        <v>954619.03666666895</v>
      </c>
      <c r="K34" s="121">
        <v>200001</v>
      </c>
      <c r="L34" s="121">
        <v>754618.03666666802</v>
      </c>
      <c r="M34" s="121">
        <f>+M16-M32</f>
        <v>-7415915.0800000001</v>
      </c>
      <c r="O34" s="117"/>
      <c r="S34" s="99"/>
      <c r="T34" s="100"/>
    </row>
    <row r="35" spans="1:20" ht="10.5" customHeight="1" thickTop="1">
      <c r="A35" s="88"/>
      <c r="B35" s="87"/>
      <c r="C35" s="88"/>
      <c r="D35" s="88"/>
      <c r="E35" s="88"/>
      <c r="F35" s="88"/>
      <c r="G35" s="88"/>
      <c r="H35" s="88"/>
      <c r="I35" s="88"/>
      <c r="J35" s="88"/>
      <c r="K35" s="88"/>
      <c r="L35" s="88"/>
      <c r="M35" s="122"/>
      <c r="N35" s="122"/>
      <c r="O35" s="117"/>
      <c r="S35" s="99"/>
      <c r="T35" s="100"/>
    </row>
    <row r="36" spans="1:20" ht="10.5" customHeight="1">
      <c r="A36" s="88"/>
      <c r="B36" s="87"/>
      <c r="C36" s="88"/>
      <c r="D36" s="88"/>
      <c r="E36" s="88"/>
      <c r="F36" s="88"/>
      <c r="G36" s="88"/>
      <c r="H36" s="88"/>
      <c r="I36" s="88"/>
      <c r="J36" s="88"/>
      <c r="K36" s="88"/>
      <c r="L36" s="88"/>
      <c r="M36" s="122"/>
      <c r="N36" s="122"/>
      <c r="O36" s="117"/>
      <c r="S36" s="99"/>
      <c r="T36" s="100"/>
    </row>
    <row r="37" spans="1:20" ht="10.5" customHeight="1">
      <c r="A37" s="88"/>
      <c r="B37" s="87"/>
      <c r="C37" s="88"/>
      <c r="D37" s="88"/>
      <c r="E37" s="88"/>
      <c r="F37" s="88"/>
      <c r="G37" s="88"/>
      <c r="H37" s="88"/>
      <c r="I37" s="88"/>
      <c r="J37" s="88"/>
      <c r="K37" s="88"/>
      <c r="L37" s="88"/>
      <c r="M37" s="122"/>
      <c r="N37" s="122"/>
      <c r="O37" s="117"/>
      <c r="S37" s="99"/>
      <c r="T37" s="100"/>
    </row>
    <row r="38" spans="1:20" ht="18">
      <c r="A38" s="123"/>
      <c r="B38" s="123"/>
      <c r="C38" s="123"/>
      <c r="D38" s="123"/>
      <c r="E38" s="123"/>
      <c r="F38" s="123"/>
      <c r="G38" s="123"/>
      <c r="H38" s="123"/>
      <c r="I38" s="123"/>
      <c r="J38" s="124"/>
      <c r="K38" s="125"/>
      <c r="L38" s="126"/>
      <c r="M38" s="117"/>
      <c r="N38" s="117"/>
    </row>
    <row r="39" spans="1:20" ht="18">
      <c r="A39" s="502" t="s">
        <v>123</v>
      </c>
      <c r="B39" s="503"/>
      <c r="C39" s="503"/>
      <c r="D39" s="503"/>
      <c r="E39" s="503"/>
      <c r="F39" s="503"/>
      <c r="G39" s="503"/>
      <c r="H39" s="503"/>
      <c r="I39" s="504"/>
      <c r="J39" s="505" t="s">
        <v>124</v>
      </c>
      <c r="K39" s="503"/>
      <c r="L39" s="504"/>
      <c r="M39" s="117"/>
      <c r="N39" s="117"/>
    </row>
    <row r="40" spans="1:20" ht="18">
      <c r="A40" s="127"/>
      <c r="B40" s="107" t="s">
        <v>125</v>
      </c>
      <c r="C40" s="107"/>
      <c r="D40" s="107"/>
      <c r="E40" s="107"/>
      <c r="F40" s="107"/>
      <c r="G40" s="128"/>
      <c r="H40" s="107"/>
      <c r="I40" s="129">
        <v>954619.03666666895</v>
      </c>
      <c r="J40" s="130" t="s">
        <v>126</v>
      </c>
      <c r="K40" s="131" t="s">
        <v>127</v>
      </c>
      <c r="L40" s="132" t="s">
        <v>151</v>
      </c>
      <c r="M40" s="117"/>
      <c r="N40" s="117"/>
    </row>
    <row r="41" spans="1:20" ht="18">
      <c r="A41" s="127"/>
      <c r="B41" s="133" t="s">
        <v>149</v>
      </c>
      <c r="C41" s="133"/>
      <c r="D41" s="133"/>
      <c r="E41" s="133"/>
      <c r="F41" s="133"/>
      <c r="G41" s="134"/>
      <c r="H41" s="133"/>
      <c r="I41" s="135">
        <v>200000</v>
      </c>
      <c r="J41" s="136">
        <v>612514.6</v>
      </c>
      <c r="K41" s="137">
        <v>488156</v>
      </c>
      <c r="L41" s="138">
        <v>124358.59999999998</v>
      </c>
      <c r="M41" s="117"/>
    </row>
    <row r="42" spans="1:20" ht="18">
      <c r="A42" s="127"/>
      <c r="B42" s="107" t="s">
        <v>130</v>
      </c>
      <c r="C42" s="107"/>
      <c r="D42" s="107"/>
      <c r="E42" s="107"/>
      <c r="F42" s="107"/>
      <c r="G42" s="128"/>
      <c r="H42" s="107"/>
      <c r="I42" s="129">
        <v>754619.03666666895</v>
      </c>
      <c r="K42" s="99"/>
      <c r="L42" s="139"/>
      <c r="M42" s="117"/>
    </row>
    <row r="43" spans="1:20" ht="18">
      <c r="A43" s="127"/>
      <c r="B43" s="107"/>
      <c r="C43" s="107"/>
      <c r="D43" s="107"/>
      <c r="E43" s="107"/>
      <c r="F43" s="107"/>
      <c r="G43" s="128"/>
      <c r="H43" s="107"/>
      <c r="I43" s="129"/>
      <c r="K43" s="99"/>
      <c r="L43" s="139"/>
      <c r="M43" s="117"/>
    </row>
    <row r="44" spans="1:20">
      <c r="A44" s="140"/>
      <c r="B44" s="141"/>
      <c r="C44" s="141"/>
      <c r="D44" s="141"/>
      <c r="E44" s="141"/>
      <c r="F44" s="141"/>
      <c r="G44" s="141"/>
      <c r="H44" s="141"/>
      <c r="I44" s="141"/>
      <c r="J44" s="142"/>
      <c r="K44" s="99"/>
      <c r="L44" s="139"/>
      <c r="M44" s="117"/>
    </row>
    <row r="45" spans="1:20" ht="18">
      <c r="A45" s="127"/>
      <c r="B45" s="107" t="s">
        <v>131</v>
      </c>
      <c r="C45" s="107"/>
      <c r="D45" s="107"/>
      <c r="E45" s="107"/>
      <c r="F45" s="107"/>
      <c r="G45" s="143"/>
      <c r="H45" s="107"/>
      <c r="I45" s="144">
        <v>124358.59999999998</v>
      </c>
      <c r="K45" s="99"/>
      <c r="L45" s="139"/>
      <c r="M45" s="117"/>
    </row>
    <row r="46" spans="1:20" ht="18">
      <c r="A46" s="127"/>
      <c r="B46" s="107" t="s">
        <v>132</v>
      </c>
      <c r="C46" s="107"/>
      <c r="D46" s="107"/>
      <c r="E46" s="107"/>
      <c r="F46" s="107"/>
      <c r="G46" s="107"/>
      <c r="H46" s="107"/>
      <c r="I46" s="145">
        <v>-6.0680888709479612</v>
      </c>
      <c r="K46" s="99"/>
      <c r="L46" s="139"/>
      <c r="M46" s="117"/>
    </row>
    <row r="47" spans="1:20" ht="18">
      <c r="A47" s="127"/>
      <c r="B47" s="107" t="s">
        <v>133</v>
      </c>
      <c r="C47" s="107"/>
      <c r="D47" s="107"/>
      <c r="E47" s="107"/>
      <c r="F47" s="107"/>
      <c r="G47" s="107"/>
      <c r="H47" s="107"/>
      <c r="I47" s="146">
        <v>20.149999999999999</v>
      </c>
      <c r="K47" s="99"/>
      <c r="L47" s="139"/>
      <c r="M47" s="117"/>
    </row>
    <row r="48" spans="1:20" ht="18">
      <c r="A48" s="142"/>
      <c r="B48" s="107" t="s">
        <v>134</v>
      </c>
      <c r="C48" s="107"/>
      <c r="D48" s="107"/>
      <c r="E48" s="107"/>
      <c r="F48" s="107"/>
      <c r="G48" s="107"/>
      <c r="H48" s="107"/>
      <c r="I48" s="147">
        <v>-0.30114584967483682</v>
      </c>
      <c r="J48" s="503"/>
      <c r="K48" s="503"/>
      <c r="L48" s="504"/>
      <c r="M48" s="117"/>
    </row>
    <row r="49" spans="1:12" ht="18">
      <c r="A49" s="142"/>
      <c r="B49" s="107"/>
      <c r="C49" s="107"/>
      <c r="D49" s="107"/>
      <c r="E49" s="107"/>
      <c r="F49" s="107"/>
      <c r="G49" s="107"/>
      <c r="H49" s="107"/>
      <c r="I49" s="147"/>
      <c r="J49" s="131"/>
      <c r="K49" s="131"/>
      <c r="L49" s="148"/>
    </row>
    <row r="50" spans="1:12" ht="18">
      <c r="A50" s="142"/>
      <c r="B50" s="149"/>
      <c r="C50" s="149"/>
      <c r="D50" s="149"/>
      <c r="E50" s="149"/>
      <c r="F50" s="149"/>
      <c r="G50" s="149"/>
      <c r="H50" s="149"/>
      <c r="I50" s="150"/>
      <c r="J50" s="151"/>
      <c r="K50" s="151"/>
      <c r="L50" s="152"/>
    </row>
    <row r="51" spans="1:12">
      <c r="A51" s="153"/>
      <c r="B51" s="123"/>
      <c r="C51" s="123"/>
      <c r="D51" s="123"/>
      <c r="E51" s="123"/>
      <c r="F51" s="123"/>
      <c r="G51" s="123"/>
      <c r="H51" s="123"/>
      <c r="I51" s="123"/>
      <c r="J51" s="154"/>
      <c r="K51" s="123"/>
      <c r="L51" s="155"/>
    </row>
    <row r="52" spans="1:12">
      <c r="J52" s="117"/>
      <c r="K52" s="117"/>
      <c r="L52" s="117"/>
    </row>
    <row r="53" spans="1:12" ht="21">
      <c r="A53" s="156" t="s">
        <v>136</v>
      </c>
      <c r="I53" s="117"/>
      <c r="J53" s="117"/>
      <c r="K53" s="117"/>
      <c r="L53" s="117"/>
    </row>
    <row r="54" spans="1:12" ht="21">
      <c r="A54" s="156" t="s">
        <v>137</v>
      </c>
      <c r="B54" s="117"/>
      <c r="C54" s="117"/>
      <c r="D54" s="117"/>
      <c r="E54" s="117"/>
      <c r="F54" s="117"/>
      <c r="G54" s="117"/>
      <c r="H54" s="117"/>
      <c r="I54" s="117"/>
      <c r="J54" s="117"/>
      <c r="K54" s="117"/>
    </row>
    <row r="123" ht="55.35" hidden="1" customHeight="1" thickTop="1" thickBot="1"/>
    <row r="124" ht="55.35" hidden="1" customHeight="1" thickTop="1" thickBot="1"/>
    <row r="125" ht="55.35" hidden="1" customHeight="1" thickTop="1" thickBot="1"/>
    <row r="126" ht="55.35" hidden="1" customHeight="1" thickTop="1" thickBot="1"/>
    <row r="127" ht="55.35" hidden="1" customHeight="1" thickTop="1" thickBot="1"/>
    <row r="128" ht="55.35" hidden="1" customHeight="1" thickTop="1" thickBot="1"/>
    <row r="129" ht="55.35" hidden="1" customHeight="1" thickTop="1" thickBot="1"/>
    <row r="130" ht="55.35" hidden="1" customHeight="1" thickTop="1" thickBot="1"/>
    <row r="131" ht="55.35" hidden="1" customHeight="1" thickTop="1" thickBot="1"/>
    <row r="132" ht="55.35" hidden="1" customHeight="1" thickTop="1" thickBot="1"/>
    <row r="133" ht="55.35" hidden="1" customHeight="1" thickTop="1" thickBot="1"/>
    <row r="134" ht="55.35" hidden="1" customHeight="1" thickTop="1" thickBot="1"/>
    <row r="135" ht="55.35" hidden="1" customHeight="1" thickTop="1" thickBot="1"/>
    <row r="136" ht="55.35" hidden="1" customHeight="1" thickTop="1" thickBot="1"/>
    <row r="137" ht="55.35" hidden="1" customHeight="1" thickTop="1" thickBot="1"/>
    <row r="138" ht="55.35" hidden="1" customHeight="1" thickTop="1" thickBot="1"/>
    <row r="139" ht="55.35" hidden="1" customHeight="1" thickTop="1" thickBot="1"/>
    <row r="140" ht="55.35" hidden="1" customHeight="1" thickTop="1" thickBot="1"/>
    <row r="141" ht="55.35" hidden="1" customHeight="1" thickTop="1" thickBot="1"/>
    <row r="142" ht="55.35" hidden="1" customHeight="1" thickTop="1" thickBot="1"/>
    <row r="143" ht="55.35" hidden="1" customHeight="1" thickTop="1" thickBot="1"/>
    <row r="144" ht="55.35" hidden="1" customHeight="1" thickTop="1" thickBot="1"/>
    <row r="145" ht="55.35" hidden="1" customHeight="1" thickTop="1" thickBot="1"/>
    <row r="146" ht="55.35" hidden="1" customHeight="1" thickTop="1" thickBot="1"/>
    <row r="147" ht="55.35" hidden="1" customHeight="1" thickTop="1" thickBot="1"/>
    <row r="148" ht="55.35" hidden="1" customHeight="1" thickTop="1" thickBot="1"/>
    <row r="149" ht="55.35" hidden="1" customHeight="1" thickTop="1" thickBot="1"/>
    <row r="150" ht="55.35" hidden="1" customHeight="1" thickTop="1" thickBot="1"/>
    <row r="151" ht="55.35" hidden="1" customHeight="1" thickTop="1" thickBot="1"/>
    <row r="152" ht="55.35" hidden="1" customHeight="1" thickTop="1" thickBot="1"/>
    <row r="153" ht="55.35" hidden="1" customHeight="1" thickTop="1" thickBot="1"/>
    <row r="154" ht="55.35" hidden="1" customHeight="1" thickTop="1" thickBot="1"/>
    <row r="155" ht="55.35" hidden="1" customHeight="1" thickTop="1" thickBot="1"/>
    <row r="156" ht="55.35" hidden="1" customHeight="1" thickTop="1" thickBot="1"/>
    <row r="157" ht="55.35" hidden="1" customHeight="1" thickTop="1" thickBot="1"/>
    <row r="158" ht="55.35" hidden="1" customHeight="1" thickTop="1" thickBot="1"/>
    <row r="159" ht="55.35" hidden="1" customHeight="1" thickTop="1" thickBot="1"/>
    <row r="160" ht="55.35" hidden="1" customHeight="1" thickTop="1" thickBot="1"/>
    <row r="161" ht="55.35" hidden="1" customHeight="1" thickTop="1" thickBot="1"/>
    <row r="162" ht="55.35" hidden="1" customHeight="1" thickTop="1" thickBot="1"/>
    <row r="163" ht="55.35" hidden="1" customHeight="1" thickTop="1" thickBot="1"/>
    <row r="164" ht="55.35" hidden="1" customHeight="1" thickTop="1" thickBot="1"/>
    <row r="165" ht="55.35" hidden="1" customHeight="1" thickTop="1" thickBot="1"/>
    <row r="166" ht="55.35" hidden="1" customHeight="1" thickTop="1" thickBot="1"/>
    <row r="167" ht="55.35" hidden="1" customHeight="1" thickTop="1" thickBot="1"/>
    <row r="168" ht="55.35" hidden="1" customHeight="1" thickTop="1" thickBot="1"/>
    <row r="169" ht="55.35" hidden="1" customHeight="1" thickTop="1" thickBot="1"/>
    <row r="170" ht="55.35" hidden="1" customHeight="1" thickTop="1" thickBot="1"/>
    <row r="171" ht="55.35" hidden="1" customHeight="1" thickTop="1" thickBot="1"/>
    <row r="172" ht="55.35" hidden="1" customHeight="1" thickTop="1" thickBot="1"/>
    <row r="173" ht="55.35" hidden="1" customHeight="1" thickTop="1" thickBot="1"/>
    <row r="174" ht="55.35" hidden="1" customHeight="1" thickTop="1" thickBot="1"/>
    <row r="175" ht="55.35" hidden="1" customHeight="1" thickTop="1" thickBot="1"/>
    <row r="176" ht="55.35" hidden="1" customHeight="1" thickTop="1" thickBot="1"/>
    <row r="177" ht="55.35" hidden="1" customHeight="1" thickTop="1" thickBot="1"/>
    <row r="178" ht="55.35" hidden="1" customHeight="1" thickTop="1" thickBot="1"/>
    <row r="179" ht="55.35" hidden="1" customHeight="1" thickTop="1" thickBot="1"/>
    <row r="180" ht="55.35" hidden="1" customHeight="1" thickTop="1" thickBot="1"/>
    <row r="181" ht="55.35" hidden="1" customHeight="1" thickTop="1" thickBot="1"/>
    <row r="182" ht="55.35" hidden="1" customHeight="1" thickTop="1" thickBot="1"/>
    <row r="183" ht="55.35" hidden="1" customHeight="1" thickTop="1" thickBot="1"/>
    <row r="184" ht="55.35" hidden="1" customHeight="1" thickTop="1" thickBot="1"/>
    <row r="185" ht="55.35" hidden="1" customHeight="1" thickTop="1" thickBot="1"/>
    <row r="186" ht="55.35" hidden="1" customHeight="1" thickTop="1" thickBot="1"/>
    <row r="187" ht="55.35" hidden="1" customHeight="1" thickTop="1" thickBot="1"/>
    <row r="188" ht="55.35" hidden="1" customHeight="1" thickTop="1" thickBot="1"/>
    <row r="189" ht="55.35" hidden="1" customHeight="1" thickTop="1" thickBot="1"/>
    <row r="190" ht="55.35" hidden="1" customHeight="1" thickTop="1" thickBot="1"/>
    <row r="191" ht="55.35" hidden="1" customHeight="1" thickTop="1" thickBot="1"/>
    <row r="192" ht="55.35" hidden="1" customHeight="1" thickTop="1" thickBot="1"/>
    <row r="193" ht="55.35" hidden="1" customHeight="1" thickTop="1" thickBot="1"/>
    <row r="194" ht="55.35" hidden="1" customHeight="1" thickTop="1" thickBot="1"/>
    <row r="195" ht="55.35" hidden="1" customHeight="1" thickTop="1" thickBot="1"/>
    <row r="196" ht="55.35" hidden="1" customHeight="1" thickTop="1" thickBot="1"/>
    <row r="197" ht="55.35" hidden="1" customHeight="1" thickTop="1" thickBot="1"/>
    <row r="198" ht="55.35" hidden="1" customHeight="1" thickTop="1" thickBot="1"/>
    <row r="199" ht="55.35" hidden="1" customHeight="1" thickTop="1" thickBot="1"/>
    <row r="200" ht="55.35" hidden="1" customHeight="1" thickTop="1" thickBot="1"/>
    <row r="201" ht="55.35" hidden="1" customHeight="1" thickTop="1" thickBot="1"/>
    <row r="202" ht="55.35" hidden="1" customHeight="1" thickTop="1" thickBot="1"/>
    <row r="203" ht="55.35" hidden="1" customHeight="1" thickTop="1" thickBot="1"/>
    <row r="204" ht="55.35" hidden="1" customHeight="1" thickTop="1" thickBot="1"/>
    <row r="205" ht="55.35" hidden="1" customHeight="1" thickTop="1" thickBot="1"/>
    <row r="206" ht="55.35" hidden="1" customHeight="1" thickTop="1" thickBot="1"/>
    <row r="207" ht="55.35" hidden="1" customHeight="1" thickTop="1" thickBot="1"/>
    <row r="208" ht="55.35" hidden="1" customHeight="1" thickTop="1" thickBot="1"/>
    <row r="209" ht="55.35" hidden="1" customHeight="1" thickTop="1" thickBot="1"/>
    <row r="210" ht="55.35" hidden="1" customHeight="1" thickTop="1" thickBot="1"/>
    <row r="211" ht="55.35" hidden="1" customHeight="1" thickTop="1" thickBot="1"/>
    <row r="212" ht="55.35" hidden="1" customHeight="1" thickTop="1" thickBot="1"/>
    <row r="213" ht="55.35" hidden="1" customHeight="1" thickTop="1" thickBot="1"/>
    <row r="214" ht="55.35" hidden="1" customHeight="1" thickTop="1" thickBot="1"/>
    <row r="215" ht="55.35" hidden="1" customHeight="1" thickTop="1" thickBot="1"/>
    <row r="216" ht="55.35" hidden="1" customHeight="1" thickTop="1" thickBot="1"/>
    <row r="217" ht="55.35" hidden="1" customHeight="1" thickTop="1" thickBot="1"/>
    <row r="218" ht="55.35" hidden="1" customHeight="1" thickTop="1" thickBot="1"/>
    <row r="219" ht="55.35" hidden="1" customHeight="1" thickTop="1" thickBot="1"/>
    <row r="220" ht="55.35" hidden="1" customHeight="1" thickTop="1" thickBot="1"/>
    <row r="221" ht="55.35" hidden="1" customHeight="1" thickTop="1" thickBot="1"/>
    <row r="222" ht="55.35" hidden="1" customHeight="1" thickTop="1" thickBot="1"/>
    <row r="223" ht="55.35" hidden="1" customHeight="1" thickTop="1" thickBot="1"/>
    <row r="224" ht="55.35" hidden="1" customHeight="1" thickTop="1" thickBot="1"/>
    <row r="225" ht="55.35" hidden="1" customHeight="1" thickTop="1" thickBot="1"/>
    <row r="226" ht="55.35" hidden="1" customHeight="1" thickTop="1" thickBot="1"/>
    <row r="227" ht="55.35" hidden="1" customHeight="1" thickTop="1" thickBot="1"/>
    <row r="228" ht="55.35" hidden="1" customHeight="1" thickTop="1" thickBot="1"/>
    <row r="229" ht="55.35" hidden="1" customHeight="1" thickTop="1" thickBot="1"/>
    <row r="230" ht="55.35" hidden="1" customHeight="1" thickTop="1" thickBot="1"/>
    <row r="231" ht="55.35" hidden="1" customHeight="1" thickTop="1" thickBot="1"/>
    <row r="232" ht="55.35" hidden="1" customHeight="1" thickTop="1" thickBot="1"/>
    <row r="233" ht="55.35" hidden="1" customHeight="1" thickTop="1" thickBot="1"/>
    <row r="234" ht="55.35" hidden="1" customHeight="1" thickTop="1" thickBot="1"/>
    <row r="235" ht="55.35" hidden="1" customHeight="1" thickTop="1" thickBot="1"/>
    <row r="236" ht="55.35" hidden="1" customHeight="1" thickTop="1" thickBot="1"/>
    <row r="237" ht="55.35" hidden="1" customHeight="1" thickTop="1" thickBot="1"/>
    <row r="238" ht="55.35" hidden="1" customHeight="1" thickTop="1" thickBot="1"/>
    <row r="239" ht="55.35" hidden="1" customHeight="1" thickTop="1" thickBot="1"/>
    <row r="240" ht="55.35" hidden="1" customHeight="1" thickTop="1" thickBot="1"/>
    <row r="241" ht="55.35" hidden="1" customHeight="1" thickTop="1" thickBot="1"/>
    <row r="242" ht="55.35" hidden="1" customHeight="1" thickTop="1" thickBot="1"/>
    <row r="243" ht="55.35" hidden="1" customHeight="1" thickTop="1" thickBot="1"/>
    <row r="244" ht="55.35" hidden="1" customHeight="1" thickTop="1" thickBot="1"/>
    <row r="245" ht="55.35" hidden="1" customHeight="1" thickTop="1" thickBot="1"/>
    <row r="246" ht="55.35" hidden="1" customHeight="1" thickTop="1" thickBot="1"/>
    <row r="247" ht="55.35" hidden="1" customHeight="1" thickTop="1" thickBot="1"/>
    <row r="248" ht="55.35" hidden="1" customHeight="1" thickTop="1" thickBot="1"/>
    <row r="249" ht="55.35" hidden="1" customHeight="1" thickTop="1" thickBot="1"/>
    <row r="250" ht="55.35" hidden="1" customHeight="1" thickTop="1" thickBot="1"/>
    <row r="251" ht="55.35" hidden="1" customHeight="1" thickTop="1" thickBot="1"/>
    <row r="252" ht="55.35" hidden="1" customHeight="1" thickTop="1" thickBot="1"/>
    <row r="253" ht="55.35" hidden="1" customHeight="1" thickTop="1" thickBot="1"/>
    <row r="254" ht="55.35" hidden="1" customHeight="1" thickTop="1" thickBot="1"/>
    <row r="255" ht="55.35" hidden="1" customHeight="1" thickTop="1" thickBot="1"/>
    <row r="256" ht="55.35" hidden="1" customHeight="1" thickTop="1" thickBot="1"/>
    <row r="257" ht="55.35" hidden="1" customHeight="1" thickTop="1" thickBot="1"/>
    <row r="258" ht="55.35" hidden="1" customHeight="1" thickTop="1" thickBot="1"/>
    <row r="259" ht="55.35" hidden="1" customHeight="1" thickTop="1" thickBot="1"/>
    <row r="260" ht="55.35" hidden="1" customHeight="1" thickTop="1" thickBot="1"/>
    <row r="261" ht="55.35" hidden="1" customHeight="1" thickTop="1" thickBot="1"/>
    <row r="262" ht="55.35" hidden="1" customHeight="1" thickTop="1" thickBot="1"/>
    <row r="263" ht="55.35" hidden="1" customHeight="1" thickTop="1" thickBot="1"/>
    <row r="264" ht="55.35" hidden="1" customHeight="1" thickTop="1" thickBot="1"/>
    <row r="265" ht="55.35" hidden="1" customHeight="1" thickTop="1" thickBot="1"/>
    <row r="266" ht="55.35" hidden="1" customHeight="1" thickTop="1" thickBot="1"/>
    <row r="267" ht="55.35" hidden="1" customHeight="1" thickTop="1" thickBot="1"/>
    <row r="268" ht="55.35" hidden="1" customHeight="1" thickTop="1" thickBot="1"/>
    <row r="269" ht="55.35" hidden="1" customHeight="1" thickTop="1" thickBot="1"/>
    <row r="270" ht="55.35" hidden="1" customHeight="1" thickTop="1" thickBot="1"/>
    <row r="271" ht="55.35" hidden="1" customHeight="1" thickTop="1" thickBot="1"/>
    <row r="272" ht="55.35" hidden="1" customHeight="1" thickTop="1" thickBot="1"/>
    <row r="273" ht="55.35" hidden="1" customHeight="1" thickTop="1" thickBot="1"/>
    <row r="274" ht="55.35" hidden="1" customHeight="1" thickTop="1" thickBot="1"/>
    <row r="275" ht="55.35" hidden="1" customHeight="1" thickTop="1" thickBot="1"/>
    <row r="276" ht="55.35" hidden="1" customHeight="1" thickTop="1" thickBot="1"/>
    <row r="277" ht="55.35" hidden="1" customHeight="1" thickTop="1" thickBot="1"/>
    <row r="278" ht="55.35" hidden="1" customHeight="1" thickTop="1" thickBot="1"/>
    <row r="279" ht="55.35" hidden="1" customHeight="1" thickTop="1" thickBot="1"/>
    <row r="280" ht="55.35" hidden="1" customHeight="1" thickTop="1" thickBot="1"/>
    <row r="281" ht="55.35" hidden="1" customHeight="1" thickTop="1" thickBot="1"/>
    <row r="282" ht="55.35" hidden="1" customHeight="1" thickTop="1" thickBot="1"/>
    <row r="283" ht="55.35" hidden="1" customHeight="1" thickTop="1" thickBot="1"/>
    <row r="284" ht="55.35" hidden="1" customHeight="1" thickTop="1" thickBot="1"/>
    <row r="285" ht="55.35" hidden="1" customHeight="1" thickTop="1" thickBot="1"/>
    <row r="286" ht="55.35" hidden="1" customHeight="1" thickTop="1" thickBot="1"/>
    <row r="287" ht="55.35" hidden="1" customHeight="1" thickTop="1" thickBot="1"/>
    <row r="288" ht="55.35" hidden="1" customHeight="1" thickTop="1" thickBot="1"/>
    <row r="289" ht="55.35" hidden="1" customHeight="1" thickTop="1" thickBot="1"/>
    <row r="290" ht="55.35" hidden="1" customHeight="1" thickTop="1" thickBot="1"/>
    <row r="291" ht="55.35" hidden="1" customHeight="1" thickTop="1" thickBot="1"/>
    <row r="292" ht="55.35" hidden="1" customHeight="1" thickTop="1" thickBot="1"/>
    <row r="293" ht="55.35" hidden="1" customHeight="1" thickTop="1" thickBot="1"/>
    <row r="294" ht="55.35" hidden="1" customHeight="1" thickTop="1" thickBot="1"/>
    <row r="295" ht="55.35" hidden="1" customHeight="1" thickTop="1" thickBot="1"/>
    <row r="296" ht="55.35" hidden="1" customHeight="1" thickTop="1" thickBot="1"/>
    <row r="297" ht="55.35" hidden="1" customHeight="1" thickTop="1" thickBot="1"/>
    <row r="298" ht="55.35" hidden="1" customHeight="1" thickTop="1" thickBot="1"/>
    <row r="299" ht="55.35" hidden="1" customHeight="1" thickTop="1" thickBot="1"/>
    <row r="300" ht="55.35" hidden="1" customHeight="1" thickTop="1" thickBot="1"/>
    <row r="301" ht="55.35" hidden="1" customHeight="1" thickTop="1" thickBot="1"/>
    <row r="302" ht="55.35" hidden="1" customHeight="1" thickTop="1" thickBot="1"/>
    <row r="303" ht="55.35" hidden="1" customHeight="1" thickTop="1" thickBot="1"/>
    <row r="304" ht="55.35" hidden="1" customHeight="1" thickTop="1" thickBot="1"/>
    <row r="305" ht="55.35" hidden="1" customHeight="1" thickTop="1" thickBot="1"/>
    <row r="306" ht="55.35" hidden="1" customHeight="1" thickTop="1" thickBot="1"/>
    <row r="307" ht="55.35" hidden="1" customHeight="1" thickTop="1" thickBot="1"/>
    <row r="308" ht="55.35" hidden="1" customHeight="1" thickTop="1" thickBot="1"/>
    <row r="309" ht="55.35" hidden="1" customHeight="1" thickTop="1" thickBot="1"/>
    <row r="310" ht="55.35" hidden="1" customHeight="1" thickTop="1" thickBot="1"/>
    <row r="311" ht="55.35" hidden="1" customHeight="1" thickTop="1" thickBot="1"/>
    <row r="312" ht="55.35" hidden="1" customHeight="1" thickTop="1" thickBot="1"/>
    <row r="313" ht="55.35" hidden="1" customHeight="1" thickTop="1" thickBot="1"/>
    <row r="314" ht="55.35" hidden="1" customHeight="1" thickTop="1" thickBot="1"/>
    <row r="315" ht="55.35" hidden="1" customHeight="1" thickTop="1" thickBot="1"/>
    <row r="316" ht="55.35" hidden="1" customHeight="1" thickTop="1" thickBot="1"/>
    <row r="317" ht="55.35" hidden="1" customHeight="1" thickTop="1" thickBot="1"/>
    <row r="318" ht="55.35" hidden="1" customHeight="1" thickTop="1" thickBot="1"/>
    <row r="319" ht="55.35" hidden="1" customHeight="1" thickTop="1" thickBot="1"/>
    <row r="320" ht="55.35" hidden="1" customHeight="1" thickTop="1" thickBot="1"/>
    <row r="321" ht="55.35" hidden="1" customHeight="1" thickTop="1" thickBot="1"/>
    <row r="322" ht="55.35" hidden="1" customHeight="1" thickTop="1" thickBot="1"/>
    <row r="323" ht="55.35" hidden="1" customHeight="1" thickTop="1" thickBot="1"/>
    <row r="324" ht="55.35" hidden="1" customHeight="1" thickTop="1" thickBot="1"/>
    <row r="325" ht="55.35" hidden="1" customHeight="1" thickTop="1" thickBot="1"/>
    <row r="326" ht="55.35" hidden="1" customHeight="1" thickTop="1" thickBot="1"/>
    <row r="327" ht="55.35" hidden="1" customHeight="1" thickTop="1" thickBot="1"/>
    <row r="328" ht="55.35" hidden="1" customHeight="1" thickTop="1" thickBot="1"/>
    <row r="329" ht="55.35" hidden="1" customHeight="1" thickTop="1" thickBot="1"/>
    <row r="330" ht="55.35" hidden="1" customHeight="1" thickTop="1" thickBot="1"/>
    <row r="331" ht="55.35" hidden="1" customHeight="1" thickTop="1" thickBot="1"/>
    <row r="332" ht="55.35" hidden="1" customHeight="1" thickTop="1" thickBot="1"/>
    <row r="333" ht="55.35" hidden="1" customHeight="1" thickTop="1" thickBot="1"/>
    <row r="334" ht="55.35" hidden="1" customHeight="1" thickTop="1" thickBot="1"/>
    <row r="335" ht="55.35" hidden="1" customHeight="1" thickTop="1" thickBot="1"/>
    <row r="336" ht="55.35" hidden="1" customHeight="1" thickTop="1" thickBot="1"/>
    <row r="337" ht="55.35" hidden="1" customHeight="1" thickTop="1" thickBot="1"/>
    <row r="338" ht="55.35" hidden="1" customHeight="1" thickTop="1" thickBot="1"/>
    <row r="339" ht="55.35" hidden="1" customHeight="1" thickTop="1" thickBot="1"/>
    <row r="340" ht="55.35" hidden="1" customHeight="1" thickTop="1" thickBot="1"/>
    <row r="341" ht="55.35" hidden="1" customHeight="1" thickTop="1" thickBot="1"/>
    <row r="342" ht="55.35" hidden="1" customHeight="1" thickTop="1" thickBot="1"/>
    <row r="343" ht="55.35" hidden="1" customHeight="1" thickTop="1" thickBot="1"/>
    <row r="344" ht="55.35" hidden="1" customHeight="1" thickTop="1" thickBot="1"/>
    <row r="345" ht="55.35" hidden="1" customHeight="1" thickTop="1" thickBot="1"/>
    <row r="346" ht="55.35" hidden="1" customHeight="1" thickTop="1" thickBot="1"/>
    <row r="347" ht="55.35" hidden="1" customHeight="1" thickTop="1" thickBot="1"/>
    <row r="348" ht="55.35" hidden="1" customHeight="1" thickTop="1" thickBot="1"/>
    <row r="349" ht="55.35" hidden="1" customHeight="1" thickTop="1" thickBot="1"/>
    <row r="350" ht="55.35" hidden="1" customHeight="1" thickTop="1" thickBot="1"/>
    <row r="351" ht="55.35" hidden="1" customHeight="1" thickTop="1" thickBot="1"/>
    <row r="352" ht="55.35" hidden="1" customHeight="1" thickTop="1" thickBot="1"/>
    <row r="353" ht="55.35" hidden="1" customHeight="1" thickTop="1" thickBot="1"/>
    <row r="354" ht="55.35" hidden="1" customHeight="1" thickTop="1" thickBot="1"/>
    <row r="355" ht="55.35" hidden="1" customHeight="1" thickTop="1" thickBot="1"/>
    <row r="356" ht="55.35" hidden="1" customHeight="1" thickTop="1" thickBot="1"/>
    <row r="357" ht="55.35" hidden="1" customHeight="1" thickTop="1" thickBot="1"/>
    <row r="358" ht="55.35" hidden="1" customHeight="1" thickTop="1" thickBot="1"/>
    <row r="359" ht="55.35" hidden="1" customHeight="1" thickTop="1" thickBot="1"/>
    <row r="360" ht="55.35" hidden="1" customHeight="1" thickTop="1" thickBot="1"/>
    <row r="361" ht="55.35" hidden="1" customHeight="1" thickTop="1" thickBot="1"/>
    <row r="362" ht="55.35" hidden="1" customHeight="1" thickTop="1" thickBot="1"/>
    <row r="363" ht="55.35" hidden="1" customHeight="1" thickTop="1" thickBot="1"/>
    <row r="364" ht="55.35" hidden="1" customHeight="1" thickTop="1" thickBot="1"/>
    <row r="365" ht="55.35" hidden="1" customHeight="1" thickTop="1" thickBot="1"/>
    <row r="366" ht="55.35" hidden="1" customHeight="1" thickTop="1" thickBot="1"/>
    <row r="367" ht="55.35" hidden="1" customHeight="1" thickTop="1" thickBot="1"/>
    <row r="370" ht="55.35" hidden="1" customHeight="1" thickTop="1" thickBot="1"/>
    <row r="371" ht="55.35" hidden="1" customHeight="1" thickTop="1" thickBot="1"/>
    <row r="372" ht="55.35" hidden="1" customHeight="1" thickTop="1" thickBot="1"/>
    <row r="374" ht="55.35" hidden="1" customHeight="1" thickTop="1" thickBot="1"/>
    <row r="375" ht="55.35" hidden="1" customHeight="1" thickTop="1" thickBot="1"/>
    <row r="376" ht="55.35" hidden="1" customHeight="1" thickTop="1" thickBot="1"/>
    <row r="377" ht="55.35" hidden="1" customHeight="1" thickTop="1" thickBot="1"/>
    <row r="378" ht="55.35" hidden="1" customHeight="1" thickTop="1" thickBot="1"/>
    <row r="379" ht="55.35" hidden="1" customHeight="1" thickTop="1" thickBot="1"/>
    <row r="380" ht="55.35" hidden="1" customHeight="1" thickTop="1" thickBot="1"/>
    <row r="381" ht="55.35" hidden="1" customHeight="1" thickTop="1" thickBot="1"/>
    <row r="382" ht="55.35" hidden="1" customHeight="1" thickTop="1" thickBot="1"/>
    <row r="383" ht="55.35" hidden="1" customHeight="1" thickTop="1" thickBot="1"/>
    <row r="384" ht="55.35" hidden="1" customHeight="1" thickTop="1" thickBot="1"/>
    <row r="386" ht="55.35" hidden="1" customHeight="1" thickTop="1" thickBot="1"/>
    <row r="387" ht="55.35" hidden="1" customHeight="1" thickTop="1" thickBot="1"/>
    <row r="388" ht="55.35" hidden="1" customHeight="1" thickTop="1" thickBot="1"/>
    <row r="389" ht="55.35" hidden="1" customHeight="1" thickTop="1" thickBot="1"/>
    <row r="390" ht="55.35" hidden="1" customHeight="1" thickTop="1" thickBot="1"/>
    <row r="391" ht="55.35" hidden="1" customHeight="1" thickTop="1" thickBot="1"/>
    <row r="392" ht="55.35" hidden="1" customHeight="1" thickTop="1" thickBot="1"/>
    <row r="393" ht="55.35" hidden="1" customHeight="1" thickTop="1" thickBot="1"/>
  </sheetData>
  <mergeCells count="4">
    <mergeCell ref="A1:L1"/>
    <mergeCell ref="A39:I39"/>
    <mergeCell ref="J39:L39"/>
    <mergeCell ref="J48:L48"/>
  </mergeCells>
  <pageMargins left="0.75" right="0.75" top="1" bottom="1" header="0.5" footer="0.5"/>
  <pageSetup scale="57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  <pageSetUpPr fitToPage="1"/>
  </sheetPr>
  <dimension ref="A1:O70"/>
  <sheetViews>
    <sheetView showGridLines="0" tabSelected="1" zoomScale="90" zoomScaleNormal="90" workbookViewId="0">
      <pane xSplit="2" ySplit="7" topLeftCell="C8" activePane="bottomRight" state="frozen"/>
      <selection activeCell="D14" sqref="D14"/>
      <selection pane="topRight" activeCell="D14" sqref="D14"/>
      <selection pane="bottomLeft" activeCell="D14" sqref="D14"/>
      <selection pane="bottomRight"/>
    </sheetView>
  </sheetViews>
  <sheetFormatPr defaultColWidth="8.5546875" defaultRowHeight="14.4"/>
  <cols>
    <col min="1" max="1" width="5.5546875" style="239" bestFit="1" customWidth="1"/>
    <col min="2" max="2" width="31.5546875" style="251" customWidth="1"/>
    <col min="3" max="4" width="12.5546875" style="251" customWidth="1"/>
    <col min="5" max="5" width="12.5546875" style="268" customWidth="1"/>
    <col min="6" max="7" width="12.5546875" style="251" customWidth="1"/>
    <col min="8" max="8" width="10.5546875" style="269" customWidth="1"/>
    <col min="9" max="9" width="14.44140625" style="251" bestFit="1" customWidth="1"/>
    <col min="10" max="10" width="10.5546875" style="251" customWidth="1"/>
    <col min="11" max="11" width="8.5546875" style="251"/>
    <col min="12" max="12" width="9" style="251" bestFit="1" customWidth="1"/>
    <col min="13" max="13" width="9.5546875" style="251" bestFit="1" customWidth="1"/>
    <col min="14" max="14" width="8.5546875" style="251"/>
    <col min="15" max="15" width="10.5546875" style="251" bestFit="1" customWidth="1"/>
    <col min="16" max="16384" width="8.5546875" style="251"/>
  </cols>
  <sheetData>
    <row r="1" spans="1:12">
      <c r="A1" s="277" t="s">
        <v>159</v>
      </c>
      <c r="B1" s="250"/>
      <c r="C1" s="250"/>
      <c r="D1" s="250"/>
      <c r="E1" s="250"/>
      <c r="F1" s="250"/>
      <c r="G1" s="250"/>
      <c r="H1" s="250"/>
      <c r="I1" s="250"/>
      <c r="J1" s="250"/>
    </row>
    <row r="2" spans="1:12">
      <c r="A2" s="277" t="s">
        <v>257</v>
      </c>
      <c r="B2" s="250"/>
      <c r="C2" s="250"/>
      <c r="D2" s="250"/>
      <c r="E2" s="250"/>
      <c r="F2" s="250"/>
      <c r="G2" s="250"/>
      <c r="H2" s="250"/>
      <c r="I2" s="250"/>
      <c r="J2" s="250"/>
    </row>
    <row r="3" spans="1:12">
      <c r="A3" s="277" t="s">
        <v>258</v>
      </c>
      <c r="B3" s="250"/>
      <c r="C3" s="250"/>
      <c r="D3" s="250"/>
      <c r="E3" s="250"/>
      <c r="F3" s="250"/>
      <c r="G3" s="250"/>
      <c r="H3" s="250"/>
      <c r="I3" s="250"/>
      <c r="J3" s="250"/>
    </row>
    <row r="4" spans="1:12">
      <c r="A4" s="277" t="s">
        <v>276</v>
      </c>
      <c r="B4" s="250"/>
      <c r="C4" s="250"/>
      <c r="D4" s="250"/>
      <c r="E4" s="250"/>
      <c r="F4" s="250"/>
      <c r="G4" s="250"/>
      <c r="H4" s="250"/>
      <c r="I4" s="250"/>
      <c r="J4" s="250"/>
    </row>
    <row r="6" spans="1:12" ht="15.6">
      <c r="B6" s="239"/>
      <c r="C6" s="252" t="s">
        <v>0</v>
      </c>
      <c r="D6" s="252" t="s">
        <v>1</v>
      </c>
      <c r="E6" s="252" t="s">
        <v>0</v>
      </c>
      <c r="F6" s="252" t="s">
        <v>2</v>
      </c>
      <c r="G6" s="252" t="s">
        <v>3</v>
      </c>
      <c r="H6" s="253" t="s">
        <v>4</v>
      </c>
      <c r="I6" s="252" t="s">
        <v>5</v>
      </c>
      <c r="J6" s="252" t="s">
        <v>6</v>
      </c>
    </row>
    <row r="7" spans="1:12" ht="16.2" thickBot="1">
      <c r="B7" s="239"/>
      <c r="C7" s="254" t="s">
        <v>7</v>
      </c>
      <c r="D7" s="254" t="s">
        <v>0</v>
      </c>
      <c r="E7" s="254" t="s">
        <v>8</v>
      </c>
      <c r="F7" s="254" t="s">
        <v>8</v>
      </c>
      <c r="G7" s="254" t="s">
        <v>8</v>
      </c>
      <c r="H7" s="255" t="s">
        <v>176</v>
      </c>
      <c r="I7" s="254" t="s">
        <v>1</v>
      </c>
      <c r="J7" s="254" t="s">
        <v>9</v>
      </c>
    </row>
    <row r="8" spans="1:12">
      <c r="A8" s="275" t="s">
        <v>10</v>
      </c>
      <c r="C8" s="239"/>
      <c r="D8" s="239"/>
      <c r="E8" s="239"/>
      <c r="F8" s="239"/>
      <c r="G8" s="239"/>
      <c r="H8" s="256"/>
      <c r="I8" s="239"/>
      <c r="J8" s="239"/>
    </row>
    <row r="9" spans="1:12">
      <c r="A9" s="257" t="s">
        <v>11</v>
      </c>
      <c r="C9" s="440">
        <v>0</v>
      </c>
      <c r="D9" s="424">
        <v>303</v>
      </c>
      <c r="E9" s="440">
        <v>1410</v>
      </c>
      <c r="F9" s="424">
        <v>2121</v>
      </c>
      <c r="G9" s="424">
        <v>-711</v>
      </c>
      <c r="H9" s="420">
        <v>-0.33521923620933519</v>
      </c>
      <c r="I9" s="424">
        <v>3630</v>
      </c>
      <c r="J9" s="420">
        <v>0.38842975206611569</v>
      </c>
      <c r="K9" s="258"/>
      <c r="L9" s="258"/>
    </row>
    <row r="10" spans="1:12">
      <c r="A10" s="257" t="s">
        <v>12</v>
      </c>
      <c r="C10" s="436">
        <v>0</v>
      </c>
      <c r="D10" s="436">
        <v>623</v>
      </c>
      <c r="E10" s="436">
        <v>2218.1800000000003</v>
      </c>
      <c r="F10" s="436">
        <v>4361</v>
      </c>
      <c r="G10" s="436">
        <v>-2142.8199999999997</v>
      </c>
      <c r="H10" s="420">
        <v>-0.49135977986700291</v>
      </c>
      <c r="I10" s="436">
        <v>7477</v>
      </c>
      <c r="J10" s="421">
        <v>0.29666711247826671</v>
      </c>
      <c r="K10" s="258"/>
      <c r="L10" s="258"/>
    </row>
    <row r="11" spans="1:12">
      <c r="A11" s="257" t="s">
        <v>13</v>
      </c>
      <c r="C11" s="436">
        <v>0</v>
      </c>
      <c r="D11" s="436">
        <v>0</v>
      </c>
      <c r="E11" s="436">
        <v>2546.7199999999998</v>
      </c>
      <c r="F11" s="436">
        <v>6000</v>
      </c>
      <c r="G11" s="436">
        <v>-3453.28</v>
      </c>
      <c r="H11" s="420">
        <v>-0.57554666666666665</v>
      </c>
      <c r="I11" s="436">
        <v>10000</v>
      </c>
      <c r="J11" s="421">
        <v>0.25467199999999995</v>
      </c>
      <c r="K11" s="258"/>
      <c r="L11" s="258"/>
    </row>
    <row r="12" spans="1:12">
      <c r="A12" s="276" t="s">
        <v>14</v>
      </c>
      <c r="C12" s="436">
        <v>371.57</v>
      </c>
      <c r="D12" s="436">
        <v>333</v>
      </c>
      <c r="E12" s="436">
        <v>834.17000000000007</v>
      </c>
      <c r="F12" s="436">
        <v>2331</v>
      </c>
      <c r="G12" s="436">
        <v>-1496.83</v>
      </c>
      <c r="H12" s="420">
        <v>-0.64214071214071211</v>
      </c>
      <c r="I12" s="436">
        <v>4000</v>
      </c>
      <c r="J12" s="421">
        <v>0.20854250000000002</v>
      </c>
      <c r="K12" s="258"/>
      <c r="L12" s="258"/>
    </row>
    <row r="13" spans="1:12">
      <c r="A13" s="257" t="s">
        <v>158</v>
      </c>
      <c r="C13" s="436">
        <v>919.55</v>
      </c>
      <c r="D13" s="436">
        <v>1667</v>
      </c>
      <c r="E13" s="436">
        <v>2525.98</v>
      </c>
      <c r="F13" s="436">
        <v>11669</v>
      </c>
      <c r="G13" s="436">
        <v>-9143.02</v>
      </c>
      <c r="H13" s="420">
        <v>-0.78353072242694322</v>
      </c>
      <c r="I13" s="436">
        <v>20000</v>
      </c>
      <c r="J13" s="421">
        <v>0.12629899999999999</v>
      </c>
      <c r="K13" s="258"/>
      <c r="L13" s="258"/>
    </row>
    <row r="14" spans="1:12" ht="15" thickBot="1">
      <c r="A14" s="257" t="s">
        <v>15</v>
      </c>
      <c r="C14" s="436">
        <v>0</v>
      </c>
      <c r="D14" s="436">
        <v>0</v>
      </c>
      <c r="E14" s="436">
        <v>-605</v>
      </c>
      <c r="F14" s="436">
        <v>3750</v>
      </c>
      <c r="G14" s="436">
        <v>-4355</v>
      </c>
      <c r="H14" s="420">
        <v>-1.1613333333333333</v>
      </c>
      <c r="I14" s="436">
        <v>5000</v>
      </c>
      <c r="J14" s="420">
        <v>-0.121</v>
      </c>
      <c r="K14" s="258"/>
      <c r="L14" s="258"/>
    </row>
    <row r="15" spans="1:12">
      <c r="A15" s="259" t="s">
        <v>16</v>
      </c>
      <c r="C15" s="425">
        <v>1291.1199999999999</v>
      </c>
      <c r="D15" s="425">
        <v>2926</v>
      </c>
      <c r="E15" s="425">
        <v>8930.0499999999993</v>
      </c>
      <c r="F15" s="425">
        <v>30232</v>
      </c>
      <c r="G15" s="425">
        <v>-21301.95</v>
      </c>
      <c r="H15" s="420">
        <v>-0.70461596983328922</v>
      </c>
      <c r="I15" s="425">
        <v>50107</v>
      </c>
      <c r="J15" s="422">
        <v>0.1782196100345261</v>
      </c>
      <c r="K15" s="258"/>
      <c r="L15" s="258"/>
    </row>
    <row r="16" spans="1:12">
      <c r="A16" s="220"/>
      <c r="B16" s="239"/>
      <c r="C16" s="426"/>
      <c r="D16" s="426"/>
      <c r="E16" s="426"/>
      <c r="F16" s="426"/>
      <c r="G16" s="426"/>
      <c r="H16" s="420"/>
      <c r="I16" s="426"/>
      <c r="J16" s="420"/>
      <c r="K16" s="258"/>
      <c r="L16" s="258"/>
    </row>
    <row r="17" spans="1:15">
      <c r="A17" s="275" t="s">
        <v>17</v>
      </c>
      <c r="C17" s="426"/>
      <c r="D17" s="426"/>
      <c r="E17" s="426"/>
      <c r="F17" s="426"/>
      <c r="G17" s="426"/>
      <c r="H17" s="420"/>
      <c r="I17" s="426"/>
      <c r="J17" s="420"/>
      <c r="K17" s="258"/>
      <c r="L17" s="258"/>
    </row>
    <row r="18" spans="1:15">
      <c r="A18" s="257" t="s">
        <v>18</v>
      </c>
      <c r="C18" s="427">
        <v>44832.04</v>
      </c>
      <c r="D18" s="427">
        <v>43960</v>
      </c>
      <c r="E18" s="427">
        <v>322466.93999999994</v>
      </c>
      <c r="F18" s="427">
        <v>339801</v>
      </c>
      <c r="G18" s="428">
        <v>-17334.060000000056</v>
      </c>
      <c r="H18" s="420">
        <v>-5.1012386661605048E-2</v>
      </c>
      <c r="I18" s="427">
        <v>559601</v>
      </c>
      <c r="J18" s="421">
        <v>0.57624439556040807</v>
      </c>
      <c r="K18" s="258"/>
      <c r="L18" s="258"/>
    </row>
    <row r="19" spans="1:15">
      <c r="A19" s="257" t="s">
        <v>19</v>
      </c>
      <c r="C19" s="437">
        <v>40.869999999999997</v>
      </c>
      <c r="D19" s="437">
        <v>333</v>
      </c>
      <c r="E19" s="437">
        <v>3220.3</v>
      </c>
      <c r="F19" s="437">
        <v>2331</v>
      </c>
      <c r="G19" s="436">
        <v>889.30000000000018</v>
      </c>
      <c r="H19" s="420">
        <v>0.38151008151008159</v>
      </c>
      <c r="I19" s="437">
        <v>4000</v>
      </c>
      <c r="J19" s="421">
        <v>0.8050750000000001</v>
      </c>
      <c r="K19" s="258"/>
      <c r="L19" s="258"/>
    </row>
    <row r="20" spans="1:15">
      <c r="A20" s="257" t="s">
        <v>20</v>
      </c>
      <c r="C20" s="437">
        <v>2905.78</v>
      </c>
      <c r="D20" s="437">
        <v>2500</v>
      </c>
      <c r="E20" s="437">
        <v>14603.730000000001</v>
      </c>
      <c r="F20" s="437">
        <v>17500</v>
      </c>
      <c r="G20" s="436">
        <v>-2896.2699999999986</v>
      </c>
      <c r="H20" s="420">
        <v>-0.16550114285714279</v>
      </c>
      <c r="I20" s="437">
        <v>30000</v>
      </c>
      <c r="J20" s="421">
        <v>0.48679100000000003</v>
      </c>
      <c r="K20" s="258"/>
      <c r="L20" s="258"/>
    </row>
    <row r="21" spans="1:15">
      <c r="A21" s="257" t="s">
        <v>21</v>
      </c>
      <c r="C21" s="437">
        <v>108.1</v>
      </c>
      <c r="D21" s="437">
        <v>188</v>
      </c>
      <c r="E21" s="437">
        <v>654.81000000000006</v>
      </c>
      <c r="F21" s="437">
        <v>1316</v>
      </c>
      <c r="G21" s="436">
        <v>-661.18999999999994</v>
      </c>
      <c r="H21" s="420">
        <v>-0.50242401215805466</v>
      </c>
      <c r="I21" s="437">
        <v>2250</v>
      </c>
      <c r="J21" s="421">
        <v>0.29102666666666671</v>
      </c>
      <c r="K21" s="258"/>
      <c r="L21" s="258"/>
    </row>
    <row r="22" spans="1:15">
      <c r="A22" s="257" t="s">
        <v>22</v>
      </c>
      <c r="C22" s="437">
        <v>0</v>
      </c>
      <c r="D22" s="437">
        <v>0</v>
      </c>
      <c r="E22" s="437">
        <v>0</v>
      </c>
      <c r="F22" s="437">
        <v>250</v>
      </c>
      <c r="G22" s="436">
        <v>-250</v>
      </c>
      <c r="H22" s="420">
        <v>-1</v>
      </c>
      <c r="I22" s="437">
        <v>250</v>
      </c>
      <c r="J22" s="421">
        <v>0</v>
      </c>
      <c r="K22" s="258"/>
      <c r="L22" s="258"/>
    </row>
    <row r="23" spans="1:15">
      <c r="A23" s="257" t="s">
        <v>23</v>
      </c>
      <c r="C23" s="437">
        <v>165.95</v>
      </c>
      <c r="D23" s="437">
        <v>67</v>
      </c>
      <c r="E23" s="437">
        <v>365.65999999999997</v>
      </c>
      <c r="F23" s="437">
        <v>469</v>
      </c>
      <c r="G23" s="436">
        <v>-103.34000000000003</v>
      </c>
      <c r="H23" s="420">
        <v>-0.22034115138592758</v>
      </c>
      <c r="I23" s="437">
        <v>800</v>
      </c>
      <c r="J23" s="421">
        <v>0.45707499999999995</v>
      </c>
      <c r="K23" s="258"/>
      <c r="L23" s="258"/>
    </row>
    <row r="24" spans="1:15">
      <c r="A24" s="257" t="s">
        <v>24</v>
      </c>
      <c r="C24" s="437">
        <v>0</v>
      </c>
      <c r="D24" s="437">
        <v>0</v>
      </c>
      <c r="E24" s="437">
        <v>0</v>
      </c>
      <c r="F24" s="437">
        <v>311</v>
      </c>
      <c r="G24" s="436">
        <v>-311</v>
      </c>
      <c r="H24" s="420">
        <v>-1</v>
      </c>
      <c r="I24" s="437">
        <v>311</v>
      </c>
      <c r="J24" s="421">
        <v>0</v>
      </c>
      <c r="K24" s="258"/>
      <c r="L24" s="258"/>
    </row>
    <row r="25" spans="1:15">
      <c r="A25" s="257" t="s">
        <v>25</v>
      </c>
      <c r="C25" s="437">
        <v>305.70999999999998</v>
      </c>
      <c r="D25" s="437">
        <v>435</v>
      </c>
      <c r="E25" s="437">
        <v>2055.8399999999997</v>
      </c>
      <c r="F25" s="437">
        <v>3045</v>
      </c>
      <c r="G25" s="436">
        <v>-989.16000000000031</v>
      </c>
      <c r="H25" s="420">
        <v>-0.32484729064039419</v>
      </c>
      <c r="I25" s="437">
        <v>5375</v>
      </c>
      <c r="J25" s="421">
        <v>0.38248186046511623</v>
      </c>
      <c r="K25" s="260"/>
      <c r="L25" s="260"/>
      <c r="M25" s="261"/>
      <c r="N25" s="261"/>
      <c r="O25" s="261"/>
    </row>
    <row r="26" spans="1:15">
      <c r="A26" s="257" t="s">
        <v>26</v>
      </c>
      <c r="C26" s="436">
        <v>2089.08</v>
      </c>
      <c r="D26" s="436">
        <v>1868</v>
      </c>
      <c r="E26" s="436">
        <v>13424.55</v>
      </c>
      <c r="F26" s="436">
        <v>13076</v>
      </c>
      <c r="G26" s="436">
        <v>348.54999999999927</v>
      </c>
      <c r="H26" s="422">
        <v>2.6655705108595846E-2</v>
      </c>
      <c r="I26" s="436">
        <v>30420</v>
      </c>
      <c r="J26" s="423">
        <v>0.44130670611439837</v>
      </c>
      <c r="K26" s="260"/>
      <c r="L26" s="260"/>
      <c r="M26" s="261"/>
      <c r="N26" s="261"/>
      <c r="O26" s="261"/>
    </row>
    <row r="27" spans="1:15">
      <c r="A27" s="257" t="s">
        <v>27</v>
      </c>
      <c r="C27" s="436">
        <v>0</v>
      </c>
      <c r="D27" s="436">
        <v>0</v>
      </c>
      <c r="E27" s="436">
        <v>30</v>
      </c>
      <c r="F27" s="436">
        <v>2000</v>
      </c>
      <c r="G27" s="436">
        <v>-1970</v>
      </c>
      <c r="H27" s="422">
        <v>-0.98499999999999999</v>
      </c>
      <c r="I27" s="436">
        <v>5000</v>
      </c>
      <c r="J27" s="422">
        <v>6.0000000000000001E-3</v>
      </c>
      <c r="K27" s="260"/>
      <c r="L27" s="260"/>
      <c r="M27" s="261"/>
      <c r="N27" s="261"/>
      <c r="O27" s="261"/>
    </row>
    <row r="28" spans="1:15" ht="15" thickBot="1">
      <c r="A28" s="257" t="s">
        <v>28</v>
      </c>
      <c r="C28" s="436">
        <v>0</v>
      </c>
      <c r="D28" s="436">
        <v>0</v>
      </c>
      <c r="E28" s="436">
        <v>4351.32</v>
      </c>
      <c r="F28" s="436">
        <v>2000</v>
      </c>
      <c r="G28" s="436">
        <v>2351.3199999999997</v>
      </c>
      <c r="H28" s="422">
        <v>1.1756599999999999</v>
      </c>
      <c r="I28" s="436">
        <v>4500</v>
      </c>
      <c r="J28" s="422">
        <v>0.96695999999999993</v>
      </c>
      <c r="K28" s="260"/>
      <c r="L28" s="260"/>
      <c r="M28" s="261"/>
      <c r="N28" s="261"/>
      <c r="O28" s="261"/>
    </row>
    <row r="29" spans="1:15">
      <c r="A29" s="259" t="s">
        <v>16</v>
      </c>
      <c r="C29" s="425">
        <v>50447.53</v>
      </c>
      <c r="D29" s="425">
        <v>49351</v>
      </c>
      <c r="E29" s="425">
        <v>361173.14999999991</v>
      </c>
      <c r="F29" s="425">
        <v>382099</v>
      </c>
      <c r="G29" s="429">
        <v>-20925.850000000093</v>
      </c>
      <c r="H29" s="420">
        <v>-5.4765518883849715E-2</v>
      </c>
      <c r="I29" s="425">
        <v>642507</v>
      </c>
      <c r="J29" s="420">
        <v>0.56213107405833695</v>
      </c>
      <c r="K29" s="258"/>
      <c r="L29" s="258"/>
    </row>
    <row r="30" spans="1:15">
      <c r="C30" s="426"/>
      <c r="D30" s="426"/>
      <c r="E30" s="426"/>
      <c r="F30" s="426"/>
      <c r="G30" s="426"/>
      <c r="H30" s="420"/>
      <c r="I30" s="426"/>
      <c r="J30" s="420"/>
      <c r="K30" s="258"/>
      <c r="L30" s="258"/>
    </row>
    <row r="31" spans="1:15">
      <c r="A31" s="275" t="s">
        <v>29</v>
      </c>
      <c r="C31" s="426"/>
      <c r="D31" s="426"/>
      <c r="E31" s="426"/>
      <c r="F31" s="426"/>
      <c r="G31" s="426"/>
      <c r="H31" s="420"/>
      <c r="I31" s="426"/>
      <c r="J31" s="420"/>
      <c r="K31" s="258"/>
      <c r="L31" s="258"/>
    </row>
    <row r="32" spans="1:15">
      <c r="A32" s="257" t="s">
        <v>30</v>
      </c>
      <c r="C32" s="439">
        <v>17797.5</v>
      </c>
      <c r="D32" s="439">
        <v>0</v>
      </c>
      <c r="E32" s="439">
        <v>45150</v>
      </c>
      <c r="F32" s="439">
        <v>47973</v>
      </c>
      <c r="G32" s="439">
        <v>-2823</v>
      </c>
      <c r="H32" s="420">
        <v>-5.8845600650365829E-2</v>
      </c>
      <c r="I32" s="428">
        <v>47973</v>
      </c>
      <c r="J32" s="420">
        <v>0.94115439934963419</v>
      </c>
      <c r="K32" s="258"/>
      <c r="L32" s="258"/>
    </row>
    <row r="33" spans="1:15">
      <c r="A33" s="257" t="s">
        <v>31</v>
      </c>
      <c r="C33" s="436">
        <v>112.5</v>
      </c>
      <c r="D33" s="436">
        <v>155</v>
      </c>
      <c r="E33" s="436">
        <v>675</v>
      </c>
      <c r="F33" s="436">
        <v>1085</v>
      </c>
      <c r="G33" s="436">
        <v>-410</v>
      </c>
      <c r="H33" s="420">
        <v>-0.37788018433179721</v>
      </c>
      <c r="I33" s="436">
        <v>1856</v>
      </c>
      <c r="J33" s="420">
        <v>0.36368534482758619</v>
      </c>
      <c r="K33" s="260"/>
      <c r="L33" s="260"/>
      <c r="M33" s="261"/>
      <c r="N33" s="261"/>
      <c r="O33" s="261"/>
    </row>
    <row r="34" spans="1:15">
      <c r="A34" s="257" t="s">
        <v>32</v>
      </c>
      <c r="C34" s="436">
        <v>8825</v>
      </c>
      <c r="D34" s="436">
        <v>808</v>
      </c>
      <c r="E34" s="436">
        <v>26475</v>
      </c>
      <c r="F34" s="436">
        <v>23306</v>
      </c>
      <c r="G34" s="436">
        <v>3169</v>
      </c>
      <c r="H34" s="422">
        <v>0.13597356903801597</v>
      </c>
      <c r="I34" s="436">
        <v>45000</v>
      </c>
      <c r="J34" s="423">
        <v>0.58833333333333337</v>
      </c>
      <c r="K34" s="260"/>
      <c r="L34" s="260"/>
      <c r="M34" s="261"/>
      <c r="N34" s="261"/>
      <c r="O34" s="261"/>
    </row>
    <row r="35" spans="1:15">
      <c r="A35" s="257" t="s">
        <v>33</v>
      </c>
      <c r="C35" s="436">
        <v>6558.72</v>
      </c>
      <c r="D35" s="436">
        <v>2917</v>
      </c>
      <c r="E35" s="436">
        <v>15036.619999999999</v>
      </c>
      <c r="F35" s="436">
        <v>20419</v>
      </c>
      <c r="G35" s="436">
        <v>-5382.380000000001</v>
      </c>
      <c r="H35" s="422">
        <v>-0.26359665017875511</v>
      </c>
      <c r="I35" s="436">
        <v>35000</v>
      </c>
      <c r="J35" s="423">
        <v>0.42961771428571427</v>
      </c>
      <c r="K35" s="260"/>
      <c r="L35" s="260"/>
      <c r="M35" s="261"/>
      <c r="N35" s="261"/>
      <c r="O35" s="261"/>
    </row>
    <row r="36" spans="1:15">
      <c r="A36" s="257" t="s">
        <v>34</v>
      </c>
      <c r="C36" s="436">
        <v>0</v>
      </c>
      <c r="D36" s="436">
        <v>0</v>
      </c>
      <c r="E36" s="436">
        <v>114886.88</v>
      </c>
      <c r="F36" s="436">
        <v>115270</v>
      </c>
      <c r="G36" s="436">
        <v>-383.11999999999534</v>
      </c>
      <c r="H36" s="422">
        <v>-3.3236748503513085E-3</v>
      </c>
      <c r="I36" s="436">
        <v>230538</v>
      </c>
      <c r="J36" s="423">
        <v>0.49834248583747581</v>
      </c>
      <c r="K36" s="260"/>
      <c r="L36" s="260"/>
      <c r="M36" s="261"/>
      <c r="N36" s="261"/>
      <c r="O36" s="261"/>
    </row>
    <row r="37" spans="1:15" ht="15" thickBot="1">
      <c r="A37" s="257" t="s">
        <v>35</v>
      </c>
      <c r="C37" s="436">
        <v>0</v>
      </c>
      <c r="D37" s="436">
        <v>548</v>
      </c>
      <c r="E37" s="436">
        <v>0</v>
      </c>
      <c r="F37" s="436">
        <v>3836</v>
      </c>
      <c r="G37" s="436">
        <v>-3836</v>
      </c>
      <c r="H37" s="422">
        <v>-1</v>
      </c>
      <c r="I37" s="436">
        <v>6579</v>
      </c>
      <c r="J37" s="423">
        <v>0</v>
      </c>
      <c r="K37" s="260"/>
      <c r="L37" s="260"/>
      <c r="M37" s="261"/>
      <c r="N37" s="261"/>
      <c r="O37" s="261"/>
    </row>
    <row r="38" spans="1:15">
      <c r="A38" s="259" t="s">
        <v>16</v>
      </c>
      <c r="C38" s="425">
        <v>33293.72</v>
      </c>
      <c r="D38" s="425">
        <v>4428</v>
      </c>
      <c r="E38" s="425">
        <v>202223.5</v>
      </c>
      <c r="F38" s="425">
        <v>211889</v>
      </c>
      <c r="G38" s="429">
        <v>-9665.5</v>
      </c>
      <c r="H38" s="420">
        <v>-4.5615864910401198E-2</v>
      </c>
      <c r="I38" s="432">
        <v>366946</v>
      </c>
      <c r="J38" s="421">
        <v>0.55109879927836791</v>
      </c>
      <c r="K38" s="258"/>
      <c r="L38" s="258"/>
    </row>
    <row r="39" spans="1:15">
      <c r="C39" s="426"/>
      <c r="D39" s="426"/>
      <c r="E39" s="426"/>
      <c r="F39" s="426"/>
      <c r="G39" s="426"/>
      <c r="H39" s="420"/>
      <c r="I39" s="433"/>
      <c r="J39" s="421"/>
      <c r="K39" s="258"/>
      <c r="L39" s="258"/>
    </row>
    <row r="40" spans="1:15">
      <c r="A40" s="275" t="s">
        <v>36</v>
      </c>
      <c r="C40" s="426"/>
      <c r="D40" s="426"/>
      <c r="E40" s="426"/>
      <c r="F40" s="426"/>
      <c r="G40" s="426"/>
      <c r="H40" s="420"/>
      <c r="I40" s="433"/>
      <c r="J40" s="421"/>
      <c r="K40" s="258"/>
      <c r="L40" s="258"/>
    </row>
    <row r="41" spans="1:15">
      <c r="A41" s="257" t="s">
        <v>37</v>
      </c>
      <c r="C41" s="428">
        <v>690.5</v>
      </c>
      <c r="D41" s="428">
        <v>541</v>
      </c>
      <c r="E41" s="428">
        <v>4223.88</v>
      </c>
      <c r="F41" s="428">
        <v>4181</v>
      </c>
      <c r="G41" s="428">
        <v>42.880000000000109</v>
      </c>
      <c r="H41" s="422">
        <v>1.0255919636450636E-2</v>
      </c>
      <c r="I41" s="434">
        <v>6883</v>
      </c>
      <c r="J41" s="423">
        <v>0.61366845852099372</v>
      </c>
      <c r="K41" s="258"/>
      <c r="L41" s="258"/>
    </row>
    <row r="42" spans="1:15">
      <c r="A42" s="257" t="s">
        <v>38</v>
      </c>
      <c r="C42" s="436">
        <v>3300.39</v>
      </c>
      <c r="D42" s="436">
        <v>3223</v>
      </c>
      <c r="E42" s="436">
        <v>22172.83</v>
      </c>
      <c r="F42" s="436">
        <v>23275</v>
      </c>
      <c r="G42" s="436">
        <v>-1102.1699999999983</v>
      </c>
      <c r="H42" s="422">
        <v>-4.73542427497314E-2</v>
      </c>
      <c r="I42" s="436">
        <v>39388</v>
      </c>
      <c r="J42" s="423">
        <v>0.56293363460952583</v>
      </c>
      <c r="K42" s="258"/>
      <c r="L42" s="258"/>
    </row>
    <row r="43" spans="1:15">
      <c r="A43" s="257" t="s">
        <v>39</v>
      </c>
      <c r="C43" s="436">
        <v>5379.84</v>
      </c>
      <c r="D43" s="436">
        <v>5275</v>
      </c>
      <c r="E43" s="436">
        <v>38696.009999999995</v>
      </c>
      <c r="F43" s="436">
        <v>40776</v>
      </c>
      <c r="G43" s="436">
        <v>-2079.9900000000052</v>
      </c>
      <c r="H43" s="422">
        <v>-5.1010153031194952E-2</v>
      </c>
      <c r="I43" s="436">
        <v>67152</v>
      </c>
      <c r="J43" s="423">
        <v>0.57624508577555389</v>
      </c>
      <c r="K43" s="258"/>
      <c r="L43" s="258"/>
    </row>
    <row r="44" spans="1:15">
      <c r="A44" s="257" t="s">
        <v>40</v>
      </c>
      <c r="C44" s="436">
        <v>5978.88</v>
      </c>
      <c r="D44" s="436">
        <v>5980</v>
      </c>
      <c r="E44" s="436">
        <v>37059.82</v>
      </c>
      <c r="F44" s="436">
        <v>41860</v>
      </c>
      <c r="G44" s="436">
        <v>-4800.18</v>
      </c>
      <c r="H44" s="422">
        <v>-0.11467224080267559</v>
      </c>
      <c r="I44" s="436">
        <v>71747</v>
      </c>
      <c r="J44" s="421">
        <v>0.51653476800423714</v>
      </c>
      <c r="K44" s="258"/>
      <c r="L44" s="258"/>
    </row>
    <row r="45" spans="1:15">
      <c r="A45" s="257" t="s">
        <v>41</v>
      </c>
      <c r="C45" s="436">
        <v>1.84</v>
      </c>
      <c r="D45" s="436">
        <v>2</v>
      </c>
      <c r="E45" s="436">
        <v>13.959999999999999</v>
      </c>
      <c r="F45" s="436">
        <v>16</v>
      </c>
      <c r="G45" s="436">
        <v>-2.0400000000000009</v>
      </c>
      <c r="H45" s="422">
        <v>-0.12750000000000006</v>
      </c>
      <c r="I45" s="436">
        <v>29</v>
      </c>
      <c r="J45" s="421">
        <v>0.48137931034482756</v>
      </c>
      <c r="K45" s="258"/>
      <c r="L45" s="258"/>
    </row>
    <row r="46" spans="1:15">
      <c r="A46" s="257" t="s">
        <v>42</v>
      </c>
      <c r="C46" s="436">
        <v>37.32</v>
      </c>
      <c r="D46" s="436">
        <v>37</v>
      </c>
      <c r="E46" s="436">
        <v>239.97999999999996</v>
      </c>
      <c r="F46" s="436">
        <v>259</v>
      </c>
      <c r="G46" s="436">
        <v>-19.020000000000039</v>
      </c>
      <c r="H46" s="422">
        <v>-7.3436293436293584E-2</v>
      </c>
      <c r="I46" s="436">
        <v>448</v>
      </c>
      <c r="J46" s="421">
        <v>0.5356696428571428</v>
      </c>
      <c r="K46" s="258"/>
      <c r="L46" s="258"/>
    </row>
    <row r="47" spans="1:15" ht="15" thickBot="1">
      <c r="A47" s="257" t="s">
        <v>43</v>
      </c>
      <c r="C47" s="436">
        <v>0</v>
      </c>
      <c r="D47" s="436">
        <v>0</v>
      </c>
      <c r="E47" s="436">
        <v>0</v>
      </c>
      <c r="F47" s="436">
        <v>0</v>
      </c>
      <c r="G47" s="436">
        <v>0</v>
      </c>
      <c r="H47" s="422">
        <v>0</v>
      </c>
      <c r="I47" s="436">
        <v>2238</v>
      </c>
      <c r="J47" s="423">
        <v>0</v>
      </c>
      <c r="K47" s="258"/>
      <c r="L47" s="258"/>
    </row>
    <row r="48" spans="1:15">
      <c r="A48" s="259" t="s">
        <v>16</v>
      </c>
      <c r="C48" s="425">
        <v>15388.77</v>
      </c>
      <c r="D48" s="425">
        <v>15058</v>
      </c>
      <c r="E48" s="425">
        <v>102406.48000000001</v>
      </c>
      <c r="F48" s="425">
        <v>110367</v>
      </c>
      <c r="G48" s="429">
        <v>-7960.5199999999895</v>
      </c>
      <c r="H48" s="420">
        <v>-7.2127719336395751E-2</v>
      </c>
      <c r="I48" s="432">
        <v>187885</v>
      </c>
      <c r="J48" s="421">
        <v>0.54504872661468462</v>
      </c>
      <c r="K48" s="258"/>
      <c r="L48" s="258"/>
    </row>
    <row r="49" spans="1:12">
      <c r="C49" s="426"/>
      <c r="D49" s="426"/>
      <c r="E49" s="426"/>
      <c r="F49" s="426"/>
      <c r="G49" s="426"/>
      <c r="H49" s="420"/>
      <c r="I49" s="433"/>
      <c r="J49" s="421"/>
      <c r="K49" s="258"/>
      <c r="L49" s="258"/>
    </row>
    <row r="50" spans="1:12">
      <c r="A50" s="275" t="s">
        <v>44</v>
      </c>
      <c r="C50" s="426"/>
      <c r="D50" s="426"/>
      <c r="E50" s="426"/>
      <c r="F50" s="426"/>
      <c r="G50" s="426"/>
      <c r="H50" s="420"/>
      <c r="I50" s="433"/>
      <c r="J50" s="421"/>
      <c r="K50" s="258"/>
      <c r="L50" s="258"/>
    </row>
    <row r="51" spans="1:12">
      <c r="A51" s="257" t="s">
        <v>45</v>
      </c>
      <c r="C51" s="427">
        <v>142.63</v>
      </c>
      <c r="D51" s="427">
        <v>210</v>
      </c>
      <c r="E51" s="427">
        <v>965.99</v>
      </c>
      <c r="F51" s="427">
        <v>1470</v>
      </c>
      <c r="G51" s="428">
        <v>-504.01</v>
      </c>
      <c r="H51" s="420">
        <v>-0.3428639455782313</v>
      </c>
      <c r="I51" s="427">
        <v>2520</v>
      </c>
      <c r="J51" s="421">
        <v>0.3833293650793651</v>
      </c>
      <c r="K51" s="258"/>
      <c r="L51" s="258"/>
    </row>
    <row r="52" spans="1:12">
      <c r="A52" s="257" t="s">
        <v>46</v>
      </c>
      <c r="C52" s="437">
        <v>141.79</v>
      </c>
      <c r="D52" s="437">
        <v>135</v>
      </c>
      <c r="E52" s="437">
        <v>941.05000000000007</v>
      </c>
      <c r="F52" s="437">
        <v>945</v>
      </c>
      <c r="G52" s="436">
        <v>-3.9499999999999318</v>
      </c>
      <c r="H52" s="420">
        <v>-4.1798941798941074E-3</v>
      </c>
      <c r="I52" s="437">
        <v>1620</v>
      </c>
      <c r="J52" s="421">
        <v>0.58089506172839511</v>
      </c>
      <c r="K52" s="258"/>
      <c r="L52" s="258"/>
    </row>
    <row r="53" spans="1:12">
      <c r="A53" s="257" t="s">
        <v>47</v>
      </c>
      <c r="C53" s="437">
        <v>1124.23</v>
      </c>
      <c r="D53" s="437">
        <v>942</v>
      </c>
      <c r="E53" s="437">
        <v>5650.4600000000009</v>
      </c>
      <c r="F53" s="437">
        <v>7867</v>
      </c>
      <c r="G53" s="436">
        <v>-2216.5399999999991</v>
      </c>
      <c r="H53" s="420">
        <v>-0.28175162069403825</v>
      </c>
      <c r="I53" s="437">
        <v>16800</v>
      </c>
      <c r="J53" s="421">
        <v>0.33633690476190481</v>
      </c>
      <c r="K53" s="258"/>
      <c r="L53" s="258"/>
    </row>
    <row r="54" spans="1:12">
      <c r="A54" s="257" t="s">
        <v>48</v>
      </c>
      <c r="C54" s="437">
        <v>0</v>
      </c>
      <c r="D54" s="437">
        <v>0</v>
      </c>
      <c r="E54" s="437">
        <v>0</v>
      </c>
      <c r="F54" s="437">
        <v>0</v>
      </c>
      <c r="G54" s="436">
        <v>0</v>
      </c>
      <c r="H54" s="420">
        <v>0</v>
      </c>
      <c r="I54" s="437">
        <v>3960</v>
      </c>
      <c r="J54" s="421">
        <v>0</v>
      </c>
      <c r="K54" s="258"/>
      <c r="L54" s="258"/>
    </row>
    <row r="55" spans="1:12">
      <c r="A55" s="257" t="s">
        <v>49</v>
      </c>
      <c r="C55" s="436">
        <v>1248.58</v>
      </c>
      <c r="D55" s="436">
        <v>425</v>
      </c>
      <c r="E55" s="436">
        <v>3745.74</v>
      </c>
      <c r="F55" s="436">
        <v>2975</v>
      </c>
      <c r="G55" s="436">
        <v>770.73999999999978</v>
      </c>
      <c r="H55" s="420">
        <v>0.25907226890756296</v>
      </c>
      <c r="I55" s="436">
        <v>5100</v>
      </c>
      <c r="J55" s="421">
        <v>0.73445882352941172</v>
      </c>
      <c r="K55" s="258"/>
      <c r="L55" s="258"/>
    </row>
    <row r="56" spans="1:12">
      <c r="A56" s="257" t="s">
        <v>50</v>
      </c>
      <c r="C56" s="436">
        <v>107.17</v>
      </c>
      <c r="D56" s="436">
        <v>63</v>
      </c>
      <c r="E56" s="436">
        <v>480.37000000000006</v>
      </c>
      <c r="F56" s="436">
        <v>441</v>
      </c>
      <c r="G56" s="436">
        <v>39.370000000000061</v>
      </c>
      <c r="H56" s="420">
        <v>8.9274376417233695E-2</v>
      </c>
      <c r="I56" s="436">
        <v>750</v>
      </c>
      <c r="J56" s="421">
        <v>0.64049333333333347</v>
      </c>
      <c r="K56" s="258"/>
      <c r="L56" s="258"/>
    </row>
    <row r="57" spans="1:12">
      <c r="A57" s="257" t="s">
        <v>51</v>
      </c>
      <c r="C57" s="436">
        <v>962.9</v>
      </c>
      <c r="D57" s="436">
        <v>708</v>
      </c>
      <c r="E57" s="436">
        <v>3848.32</v>
      </c>
      <c r="F57" s="436">
        <v>4956</v>
      </c>
      <c r="G57" s="436">
        <v>-1107.6799999999998</v>
      </c>
      <c r="H57" s="420">
        <v>-0.22350282485875703</v>
      </c>
      <c r="I57" s="436">
        <v>8500</v>
      </c>
      <c r="J57" s="421">
        <v>0.45274352941176471</v>
      </c>
      <c r="K57" s="258"/>
      <c r="L57" s="258"/>
    </row>
    <row r="58" spans="1:12" ht="15" thickBot="1">
      <c r="A58" s="257" t="s">
        <v>52</v>
      </c>
      <c r="C58" s="436">
        <v>468.71</v>
      </c>
      <c r="D58" s="436">
        <v>429</v>
      </c>
      <c r="E58" s="436">
        <v>2951.09</v>
      </c>
      <c r="F58" s="436">
        <v>3003</v>
      </c>
      <c r="G58" s="436">
        <v>-51.909999999999854</v>
      </c>
      <c r="H58" s="420">
        <v>-1.7286047286047237E-2</v>
      </c>
      <c r="I58" s="436">
        <v>5151</v>
      </c>
      <c r="J58" s="423">
        <v>0.57291593865268886</v>
      </c>
      <c r="K58" s="258"/>
      <c r="L58" s="258"/>
    </row>
    <row r="59" spans="1:12">
      <c r="A59" s="259" t="s">
        <v>16</v>
      </c>
      <c r="C59" s="425">
        <v>4196.01</v>
      </c>
      <c r="D59" s="425">
        <v>2912</v>
      </c>
      <c r="E59" s="425">
        <v>18583.020000000004</v>
      </c>
      <c r="F59" s="425">
        <v>21657</v>
      </c>
      <c r="G59" s="425">
        <v>-3073.9799999999959</v>
      </c>
      <c r="H59" s="420">
        <v>-0.14193932677656165</v>
      </c>
      <c r="I59" s="432">
        <v>44401</v>
      </c>
      <c r="J59" s="421">
        <v>0.41852706020134689</v>
      </c>
      <c r="K59" s="258"/>
      <c r="L59" s="258"/>
    </row>
    <row r="60" spans="1:12">
      <c r="C60" s="426"/>
      <c r="D60" s="426"/>
      <c r="E60" s="426"/>
      <c r="F60" s="426"/>
      <c r="G60" s="426"/>
      <c r="H60" s="420"/>
      <c r="I60" s="433"/>
      <c r="J60" s="421"/>
      <c r="K60" s="258"/>
      <c r="L60" s="258"/>
    </row>
    <row r="61" spans="1:12">
      <c r="A61" s="275" t="s">
        <v>53</v>
      </c>
      <c r="C61" s="426"/>
      <c r="D61" s="426"/>
      <c r="E61" s="426"/>
      <c r="F61" s="426"/>
      <c r="G61" s="426"/>
      <c r="H61" s="420"/>
      <c r="I61" s="433"/>
      <c r="J61" s="421"/>
      <c r="K61" s="258"/>
      <c r="L61" s="258"/>
    </row>
    <row r="62" spans="1:12">
      <c r="A62" s="262" t="s">
        <v>54</v>
      </c>
      <c r="C62" s="439">
        <v>21.61</v>
      </c>
      <c r="D62" s="428">
        <v>37</v>
      </c>
      <c r="E62" s="439">
        <v>527.09</v>
      </c>
      <c r="F62" s="428">
        <v>259</v>
      </c>
      <c r="G62" s="428">
        <v>268.09000000000003</v>
      </c>
      <c r="H62" s="420">
        <v>1.0350965250965252</v>
      </c>
      <c r="I62" s="428">
        <v>440</v>
      </c>
      <c r="J62" s="421">
        <v>1.1979318181818182</v>
      </c>
      <c r="K62" s="258"/>
      <c r="L62" s="258"/>
    </row>
    <row r="63" spans="1:12">
      <c r="A63" s="262" t="s">
        <v>55</v>
      </c>
      <c r="C63" s="436">
        <v>162.5</v>
      </c>
      <c r="D63" s="436">
        <v>0</v>
      </c>
      <c r="E63" s="436">
        <v>1222.8</v>
      </c>
      <c r="F63" s="436">
        <v>1140</v>
      </c>
      <c r="G63" s="436">
        <v>82.799999999999955</v>
      </c>
      <c r="H63" s="420">
        <v>7.263157894736838E-2</v>
      </c>
      <c r="I63" s="436">
        <v>4459</v>
      </c>
      <c r="J63" s="421">
        <v>0.27423189055842118</v>
      </c>
      <c r="K63" s="258"/>
      <c r="L63" s="258"/>
    </row>
    <row r="64" spans="1:12">
      <c r="A64" s="262" t="s">
        <v>56</v>
      </c>
      <c r="C64" s="436">
        <v>0</v>
      </c>
      <c r="D64" s="436">
        <v>0</v>
      </c>
      <c r="E64" s="436">
        <v>8165.15</v>
      </c>
      <c r="F64" s="436">
        <v>8300</v>
      </c>
      <c r="G64" s="436">
        <v>-134.85000000000036</v>
      </c>
      <c r="H64" s="422">
        <v>-1.6246987951807273E-2</v>
      </c>
      <c r="I64" s="438">
        <v>8300</v>
      </c>
      <c r="J64" s="423">
        <v>0.98375301204819277</v>
      </c>
      <c r="K64" s="258"/>
      <c r="L64" s="258"/>
    </row>
    <row r="65" spans="1:12" ht="15" thickBot="1">
      <c r="A65" s="262" t="s">
        <v>269</v>
      </c>
      <c r="C65" s="436">
        <v>0</v>
      </c>
      <c r="D65" s="436">
        <v>1875</v>
      </c>
      <c r="E65" s="436">
        <v>750</v>
      </c>
      <c r="F65" s="436">
        <v>3215</v>
      </c>
      <c r="G65" s="436">
        <v>-2465</v>
      </c>
      <c r="H65" s="422">
        <v>-0.76671850699844479</v>
      </c>
      <c r="I65" s="438">
        <v>6000</v>
      </c>
      <c r="J65" s="423"/>
      <c r="K65" s="258"/>
      <c r="L65" s="258"/>
    </row>
    <row r="66" spans="1:12">
      <c r="A66" s="208" t="s">
        <v>16</v>
      </c>
      <c r="C66" s="425">
        <v>184.11</v>
      </c>
      <c r="D66" s="425">
        <v>1912</v>
      </c>
      <c r="E66" s="425">
        <v>10665.039999999999</v>
      </c>
      <c r="F66" s="425">
        <v>12914</v>
      </c>
      <c r="G66" s="425">
        <v>-2248.9600000000009</v>
      </c>
      <c r="H66" s="420">
        <v>-0.17414898559702655</v>
      </c>
      <c r="I66" s="432">
        <v>19199</v>
      </c>
      <c r="J66" s="421">
        <v>0.55549976561279224</v>
      </c>
      <c r="K66" s="258"/>
      <c r="L66" s="258"/>
    </row>
    <row r="67" spans="1:12">
      <c r="A67" s="263"/>
      <c r="C67" s="426"/>
      <c r="D67" s="426"/>
      <c r="E67" s="426"/>
      <c r="F67" s="426"/>
      <c r="G67" s="426"/>
      <c r="H67" s="420"/>
      <c r="I67" s="433"/>
      <c r="J67" s="421"/>
      <c r="K67" s="258"/>
      <c r="L67" s="258"/>
    </row>
    <row r="68" spans="1:12" ht="15" thickBot="1">
      <c r="A68" s="275" t="s">
        <v>57</v>
      </c>
      <c r="C68" s="430">
        <v>104801.26</v>
      </c>
      <c r="D68" s="430">
        <v>76587</v>
      </c>
      <c r="E68" s="430">
        <v>703981.24</v>
      </c>
      <c r="F68" s="430">
        <v>769158</v>
      </c>
      <c r="G68" s="430">
        <v>-65176.760000000075</v>
      </c>
      <c r="H68" s="431">
        <v>-8.4737804196277064E-2</v>
      </c>
      <c r="I68" s="435">
        <v>1311045</v>
      </c>
      <c r="J68" s="423">
        <v>0.53696191969001827</v>
      </c>
    </row>
    <row r="69" spans="1:12" ht="15" thickTop="1">
      <c r="B69" s="264"/>
      <c r="C69" s="265"/>
      <c r="D69" s="267"/>
      <c r="E69" s="265"/>
      <c r="F69" s="265"/>
      <c r="G69" s="265"/>
      <c r="H69" s="256"/>
      <c r="I69" s="265"/>
      <c r="J69" s="265"/>
    </row>
    <row r="70" spans="1:12">
      <c r="A70" s="279">
        <f>7/12</f>
        <v>0.58333333333333337</v>
      </c>
      <c r="B70" s="266" t="s">
        <v>177</v>
      </c>
    </row>
  </sheetData>
  <printOptions horizontalCentered="1"/>
  <pageMargins left="0.7" right="0.7" top="0.5" bottom="0" header="0.25" footer="0.3"/>
  <pageSetup scale="66" orientation="portrait" r:id="rId1"/>
  <rowBreaks count="1" manualBreakCount="1">
    <brk id="67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</sheetPr>
  <dimension ref="A1:F21"/>
  <sheetViews>
    <sheetView showGridLines="0" zoomScale="110" zoomScaleNormal="110" workbookViewId="0"/>
  </sheetViews>
  <sheetFormatPr defaultColWidth="8.5546875" defaultRowHeight="14.4"/>
  <cols>
    <col min="1" max="1" width="35.44140625" style="220" customWidth="1"/>
    <col min="2" max="5" width="15.5546875" style="220" customWidth="1"/>
    <col min="6" max="16384" width="8.5546875" style="220"/>
  </cols>
  <sheetData>
    <row r="1" spans="1:6">
      <c r="A1" s="219" t="s">
        <v>143</v>
      </c>
      <c r="B1" s="219"/>
      <c r="C1" s="219"/>
      <c r="D1" s="219"/>
      <c r="E1" s="219"/>
      <c r="F1" s="219"/>
    </row>
    <row r="2" spans="1:6">
      <c r="A2" s="219" t="s">
        <v>152</v>
      </c>
      <c r="B2" s="219"/>
      <c r="C2" s="219"/>
      <c r="D2" s="219"/>
      <c r="E2" s="219"/>
      <c r="F2" s="219"/>
    </row>
    <row r="3" spans="1:6">
      <c r="A3" s="219" t="str">
        <f>'A&amp;G'!A2:J2</f>
        <v>For Operating Year 2026</v>
      </c>
      <c r="B3" s="219"/>
      <c r="C3" s="219"/>
      <c r="D3" s="219"/>
      <c r="E3" s="219"/>
      <c r="F3" s="219"/>
    </row>
    <row r="4" spans="1:6">
      <c r="A4" s="277" t="str">
        <f>'A&amp;G'!A3:J3</f>
        <v>From October 2025 to September 2026</v>
      </c>
      <c r="B4" s="219"/>
      <c r="C4" s="219"/>
      <c r="D4" s="219"/>
      <c r="E4" s="219"/>
      <c r="F4" s="219"/>
    </row>
    <row r="5" spans="1:6">
      <c r="A5" s="278" t="str">
        <f>RIGHT('A&amp;G'!A4,LEN('A&amp;G'!A4)-6)</f>
        <v>April 30, 2026</v>
      </c>
      <c r="B5" s="219"/>
      <c r="C5" s="219"/>
      <c r="D5" s="219"/>
      <c r="E5" s="219"/>
      <c r="F5" s="219"/>
    </row>
    <row r="7" spans="1:6" ht="15.6">
      <c r="A7" s="221"/>
      <c r="B7" s="270" t="s">
        <v>0</v>
      </c>
      <c r="C7" s="270" t="s">
        <v>1</v>
      </c>
      <c r="D7" s="270" t="s">
        <v>0</v>
      </c>
      <c r="E7" s="270" t="s">
        <v>2</v>
      </c>
    </row>
    <row r="8" spans="1:6" ht="16.2" thickBot="1">
      <c r="A8" s="221"/>
      <c r="B8" s="271" t="s">
        <v>7</v>
      </c>
      <c r="C8" s="271" t="s">
        <v>0</v>
      </c>
      <c r="D8" s="271" t="s">
        <v>8</v>
      </c>
      <c r="E8" s="271" t="s">
        <v>8</v>
      </c>
    </row>
    <row r="10" spans="1:6">
      <c r="A10" s="275" t="s">
        <v>153</v>
      </c>
      <c r="B10" s="272"/>
      <c r="C10" s="272"/>
      <c r="D10" s="272"/>
      <c r="E10" s="272"/>
    </row>
    <row r="11" spans="1:6">
      <c r="A11" s="273" t="s">
        <v>259</v>
      </c>
      <c r="B11" s="453">
        <v>20252.3</v>
      </c>
      <c r="C11" s="453">
        <v>20000</v>
      </c>
      <c r="D11" s="453">
        <v>140305.91999999998</v>
      </c>
      <c r="E11" s="453">
        <v>140000</v>
      </c>
    </row>
    <row r="12" spans="1:6">
      <c r="B12" s="445">
        <v>20252.3</v>
      </c>
      <c r="C12" s="445">
        <v>20000</v>
      </c>
      <c r="D12" s="445">
        <v>140305.91999999998</v>
      </c>
      <c r="E12" s="445">
        <v>140000</v>
      </c>
    </row>
    <row r="13" spans="1:6">
      <c r="B13" s="444"/>
      <c r="C13" s="444"/>
      <c r="D13" s="444"/>
      <c r="E13" s="444"/>
    </row>
    <row r="14" spans="1:6">
      <c r="B14" s="448" t="s">
        <v>72</v>
      </c>
      <c r="C14" s="444"/>
      <c r="D14" s="448" t="s">
        <v>0</v>
      </c>
      <c r="E14" s="450"/>
    </row>
    <row r="15" spans="1:6">
      <c r="A15" s="275" t="s">
        <v>154</v>
      </c>
      <c r="B15" s="449" t="s">
        <v>256</v>
      </c>
      <c r="C15" s="447"/>
      <c r="D15" s="449" t="s">
        <v>256</v>
      </c>
      <c r="E15" s="449" t="s">
        <v>201</v>
      </c>
    </row>
    <row r="16" spans="1:6">
      <c r="A16" s="273" t="s">
        <v>155</v>
      </c>
      <c r="B16" s="453">
        <v>3576869.88</v>
      </c>
      <c r="C16" s="444"/>
      <c r="D16" s="454">
        <v>3848056.07</v>
      </c>
      <c r="E16" s="455">
        <v>271186.18999999994</v>
      </c>
    </row>
    <row r="17" spans="1:5">
      <c r="A17" s="273" t="s">
        <v>73</v>
      </c>
      <c r="B17" s="444">
        <v>999054.2</v>
      </c>
      <c r="C17" s="444"/>
      <c r="D17" s="443">
        <v>620895.59</v>
      </c>
      <c r="E17" s="452">
        <v>-378158.61</v>
      </c>
    </row>
    <row r="18" spans="1:5">
      <c r="A18" s="249" t="s">
        <v>260</v>
      </c>
      <c r="B18" s="443">
        <v>2121111.6800000002</v>
      </c>
      <c r="C18" s="444"/>
      <c r="D18" s="443">
        <v>2127485.4300000002</v>
      </c>
      <c r="E18" s="443">
        <v>6373.75</v>
      </c>
    </row>
    <row r="19" spans="1:5">
      <c r="A19" s="274" t="s">
        <v>156</v>
      </c>
      <c r="B19" s="451">
        <v>3120165.88</v>
      </c>
      <c r="C19" s="441"/>
      <c r="D19" s="451">
        <v>2748381.02</v>
      </c>
      <c r="E19" s="451">
        <v>-371784.86</v>
      </c>
    </row>
    <row r="20" spans="1:5" ht="16.2" thickBot="1">
      <c r="A20" s="207" t="s">
        <v>157</v>
      </c>
      <c r="B20" s="446">
        <v>6697035.7599999998</v>
      </c>
      <c r="C20" s="442"/>
      <c r="D20" s="446">
        <v>6596437.0899999999</v>
      </c>
      <c r="E20" s="446">
        <v>-100598.67000000004</v>
      </c>
    </row>
    <row r="21" spans="1:5" ht="15" thickTop="1"/>
  </sheetData>
  <pageMargins left="1.25" right="1.25" top="0.75" bottom="0.75" header="0.3" footer="0.3"/>
  <pageSetup scale="7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  <pageSetUpPr fitToPage="1"/>
  </sheetPr>
  <dimension ref="A1:H55"/>
  <sheetViews>
    <sheetView showGridLines="0" zoomScale="120" zoomScaleNormal="120" zoomScaleSheetLayoutView="100" workbookViewId="0">
      <pane xSplit="1" ySplit="8" topLeftCell="B9" activePane="bottomRight" state="frozen"/>
      <selection activeCell="D14" sqref="D14"/>
      <selection pane="topRight" activeCell="D14" sqref="D14"/>
      <selection pane="bottomLeft" activeCell="D14" sqref="D14"/>
      <selection pane="bottomRight"/>
    </sheetView>
  </sheetViews>
  <sheetFormatPr defaultColWidth="8.5546875" defaultRowHeight="14.4"/>
  <cols>
    <col min="1" max="1" width="37.44140625" style="220" customWidth="1"/>
    <col min="2" max="4" width="13.5546875" style="220" customWidth="1"/>
    <col min="5" max="5" width="14.44140625" style="220" bestFit="1" customWidth="1"/>
    <col min="6" max="6" width="13.5546875" style="220" customWidth="1"/>
    <col min="7" max="7" width="9.109375" style="220" bestFit="1" customWidth="1"/>
    <col min="8" max="16384" width="8.5546875" style="220"/>
  </cols>
  <sheetData>
    <row r="1" spans="1:8">
      <c r="A1" s="219" t="s">
        <v>143</v>
      </c>
      <c r="B1" s="219"/>
      <c r="C1" s="219"/>
      <c r="D1" s="219"/>
      <c r="E1" s="219"/>
      <c r="F1" s="219"/>
      <c r="G1" s="219"/>
      <c r="H1" s="219"/>
    </row>
    <row r="2" spans="1:8">
      <c r="A2" s="219" t="s">
        <v>144</v>
      </c>
      <c r="B2" s="219"/>
      <c r="C2" s="219"/>
      <c r="D2" s="219"/>
      <c r="E2" s="219"/>
      <c r="F2" s="219"/>
      <c r="G2" s="219"/>
      <c r="H2" s="219"/>
    </row>
    <row r="3" spans="1:8">
      <c r="A3" s="219" t="str">
        <f>'HOA Int. Inc.'!A3</f>
        <v>For Operating Year 2026</v>
      </c>
      <c r="B3" s="219"/>
      <c r="C3" s="219"/>
      <c r="D3" s="219"/>
      <c r="E3" s="219"/>
      <c r="F3" s="219"/>
      <c r="G3" s="219"/>
      <c r="H3" s="219"/>
    </row>
    <row r="4" spans="1:8">
      <c r="A4" s="219" t="str">
        <f>'HOA Int. Inc.'!A4</f>
        <v>From October 2025 to September 2026</v>
      </c>
      <c r="B4" s="219"/>
      <c r="C4" s="219"/>
      <c r="D4" s="219"/>
      <c r="E4" s="219"/>
      <c r="F4" s="219"/>
      <c r="G4" s="219"/>
      <c r="H4" s="219"/>
    </row>
    <row r="5" spans="1:8">
      <c r="A5" s="219" t="str">
        <f>'A&amp;G'!A4:J4</f>
        <v>as of April 30, 2026</v>
      </c>
      <c r="B5" s="219"/>
      <c r="C5" s="219"/>
      <c r="D5" s="219"/>
      <c r="E5" s="219"/>
      <c r="F5" s="219"/>
      <c r="G5" s="219"/>
      <c r="H5" s="219"/>
    </row>
    <row r="7" spans="1:8">
      <c r="B7" s="241" t="s">
        <v>0</v>
      </c>
      <c r="C7" s="241" t="s">
        <v>1</v>
      </c>
      <c r="D7" s="241" t="s">
        <v>0</v>
      </c>
      <c r="E7" s="241" t="s">
        <v>1</v>
      </c>
      <c r="F7" s="241" t="s">
        <v>8</v>
      </c>
      <c r="G7" s="242" t="s">
        <v>4</v>
      </c>
    </row>
    <row r="8" spans="1:8">
      <c r="B8" s="243" t="s">
        <v>7</v>
      </c>
      <c r="C8" s="243" t="s">
        <v>58</v>
      </c>
      <c r="D8" s="243" t="s">
        <v>8</v>
      </c>
      <c r="E8" s="243" t="s">
        <v>8</v>
      </c>
      <c r="F8" s="243" t="s">
        <v>59</v>
      </c>
      <c r="G8" s="244" t="s">
        <v>59</v>
      </c>
    </row>
    <row r="9" spans="1:8">
      <c r="B9" s="245"/>
      <c r="C9" s="245"/>
      <c r="D9" s="245"/>
      <c r="E9" s="245"/>
      <c r="F9" s="245"/>
      <c r="G9" s="246"/>
    </row>
    <row r="10" spans="1:8">
      <c r="A10" s="280" t="s">
        <v>60</v>
      </c>
      <c r="B10" s="247"/>
      <c r="C10" s="247"/>
      <c r="D10" s="247"/>
      <c r="E10" s="247"/>
      <c r="F10" s="247"/>
      <c r="G10" s="248"/>
    </row>
    <row r="11" spans="1:8">
      <c r="A11" s="249" t="s">
        <v>275</v>
      </c>
      <c r="B11" s="305">
        <v>645</v>
      </c>
      <c r="C11" s="305">
        <v>20833</v>
      </c>
      <c r="D11" s="305">
        <v>21376.400000000001</v>
      </c>
      <c r="E11" s="305">
        <v>62499</v>
      </c>
      <c r="F11" s="306">
        <v>-41122.6</v>
      </c>
      <c r="G11" s="301">
        <v>-0.65797212755404089</v>
      </c>
    </row>
    <row r="12" spans="1:8">
      <c r="A12" s="249" t="s">
        <v>234</v>
      </c>
      <c r="B12" s="399">
        <v>2400</v>
      </c>
      <c r="C12" s="399">
        <v>3600</v>
      </c>
      <c r="D12" s="399">
        <v>20400</v>
      </c>
      <c r="E12" s="399">
        <v>25200</v>
      </c>
      <c r="F12" s="400">
        <v>-4800</v>
      </c>
      <c r="G12" s="301">
        <v>-0.19047619047619047</v>
      </c>
    </row>
    <row r="13" spans="1:8">
      <c r="A13" s="281" t="s">
        <v>167</v>
      </c>
      <c r="B13" s="303">
        <v>754.58</v>
      </c>
      <c r="C13" s="303">
        <v>827</v>
      </c>
      <c r="D13" s="303">
        <v>5282.06</v>
      </c>
      <c r="E13" s="304">
        <v>5789</v>
      </c>
      <c r="F13" s="304">
        <v>-506.9399999999996</v>
      </c>
      <c r="G13" s="301">
        <v>-8.7569528415961231E-2</v>
      </c>
    </row>
    <row r="14" spans="1:8">
      <c r="A14" s="282" t="s">
        <v>61</v>
      </c>
      <c r="B14" s="307">
        <v>3799.58</v>
      </c>
      <c r="C14" s="308">
        <v>25260</v>
      </c>
      <c r="D14" s="308">
        <v>47058.46</v>
      </c>
      <c r="E14" s="308">
        <v>93488</v>
      </c>
      <c r="F14" s="308">
        <v>-46429.54</v>
      </c>
      <c r="G14" s="302">
        <v>-0.49663635974670545</v>
      </c>
    </row>
    <row r="15" spans="1:8">
      <c r="A15" s="283"/>
      <c r="B15" s="304"/>
      <c r="C15" s="304"/>
      <c r="D15" s="304"/>
      <c r="E15" s="304"/>
      <c r="F15" s="304"/>
      <c r="G15" s="301"/>
    </row>
    <row r="16" spans="1:8">
      <c r="A16" s="283"/>
      <c r="B16" s="304"/>
      <c r="C16" s="304"/>
      <c r="D16" s="304"/>
      <c r="E16" s="304"/>
      <c r="F16" s="304"/>
      <c r="G16" s="301"/>
    </row>
    <row r="17" spans="1:7">
      <c r="A17" s="280" t="s">
        <v>62</v>
      </c>
      <c r="B17" s="303"/>
      <c r="C17" s="303"/>
      <c r="D17" s="303"/>
      <c r="E17" s="303"/>
      <c r="F17" s="303"/>
      <c r="G17" s="301"/>
    </row>
    <row r="18" spans="1:7">
      <c r="A18" s="281" t="s">
        <v>163</v>
      </c>
      <c r="B18" s="407">
        <v>645</v>
      </c>
      <c r="C18" s="407">
        <v>20833</v>
      </c>
      <c r="D18" s="407">
        <v>21376.400000000001</v>
      </c>
      <c r="E18" s="407">
        <v>62499</v>
      </c>
      <c r="F18" s="407">
        <v>-41122.6</v>
      </c>
      <c r="G18" s="301">
        <v>-0.65797212755404089</v>
      </c>
    </row>
    <row r="19" spans="1:7">
      <c r="A19" s="281"/>
      <c r="B19" s="303"/>
      <c r="C19" s="303"/>
      <c r="D19" s="303"/>
      <c r="E19" s="303"/>
      <c r="F19" s="303"/>
      <c r="G19" s="301"/>
    </row>
    <row r="20" spans="1:7">
      <c r="A20" s="284"/>
      <c r="B20" s="303"/>
      <c r="C20" s="303"/>
      <c r="D20" s="303"/>
      <c r="E20" s="303"/>
      <c r="F20" s="303"/>
      <c r="G20" s="301"/>
    </row>
    <row r="21" spans="1:7">
      <c r="A21" s="280" t="s">
        <v>236</v>
      </c>
      <c r="B21" s="305"/>
      <c r="C21" s="305"/>
      <c r="D21" s="305"/>
      <c r="E21" s="305"/>
      <c r="F21" s="305"/>
      <c r="G21" s="301"/>
    </row>
    <row r="22" spans="1:7">
      <c r="A22" s="281" t="s">
        <v>63</v>
      </c>
      <c r="B22" s="407">
        <v>1771.23</v>
      </c>
      <c r="C22" s="407">
        <v>3260</v>
      </c>
      <c r="D22" s="407">
        <v>11498.02</v>
      </c>
      <c r="E22" s="407">
        <v>22820</v>
      </c>
      <c r="F22" s="407">
        <v>-11321.98</v>
      </c>
      <c r="G22" s="301">
        <v>-0.49614285714285711</v>
      </c>
    </row>
    <row r="23" spans="1:7">
      <c r="A23" s="281" t="s">
        <v>64</v>
      </c>
      <c r="B23" s="401">
        <v>-468.71</v>
      </c>
      <c r="C23" s="401">
        <v>-429</v>
      </c>
      <c r="D23" s="401">
        <v>-2951.09</v>
      </c>
      <c r="E23" s="401">
        <v>-3003</v>
      </c>
      <c r="F23" s="401">
        <v>51.909999999999854</v>
      </c>
      <c r="G23" s="301">
        <v>-1.7286047286047237E-2</v>
      </c>
    </row>
    <row r="24" spans="1:7">
      <c r="A24" s="281" t="s">
        <v>175</v>
      </c>
      <c r="B24" s="405">
        <v>0</v>
      </c>
      <c r="C24" s="405">
        <v>619</v>
      </c>
      <c r="D24" s="405">
        <v>0</v>
      </c>
      <c r="E24" s="405">
        <v>4333</v>
      </c>
      <c r="F24" s="405">
        <v>-4333</v>
      </c>
      <c r="G24" s="301">
        <v>-1</v>
      </c>
    </row>
    <row r="25" spans="1:7">
      <c r="A25" s="285" t="s">
        <v>65</v>
      </c>
      <c r="B25" s="406">
        <v>1302.52</v>
      </c>
      <c r="C25" s="406">
        <v>3450</v>
      </c>
      <c r="D25" s="406">
        <v>8546.93</v>
      </c>
      <c r="E25" s="406">
        <v>24150</v>
      </c>
      <c r="F25" s="406">
        <v>-15603.07</v>
      </c>
      <c r="G25" s="301">
        <v>-0.64608985507246375</v>
      </c>
    </row>
    <row r="26" spans="1:7">
      <c r="A26" s="283"/>
      <c r="B26" s="304"/>
      <c r="C26" s="304"/>
      <c r="D26" s="304"/>
      <c r="E26" s="304"/>
      <c r="F26" s="304"/>
      <c r="G26" s="301"/>
    </row>
    <row r="27" spans="1:7">
      <c r="A27" s="283"/>
      <c r="B27" s="306"/>
      <c r="C27" s="306"/>
      <c r="D27" s="306"/>
      <c r="E27" s="306"/>
      <c r="F27" s="306"/>
      <c r="G27" s="302"/>
    </row>
    <row r="28" spans="1:7">
      <c r="A28" s="282" t="s">
        <v>66</v>
      </c>
      <c r="B28" s="407">
        <v>1947.52</v>
      </c>
      <c r="C28" s="407">
        <v>24283</v>
      </c>
      <c r="D28" s="407">
        <v>29923.33</v>
      </c>
      <c r="E28" s="407">
        <v>86649</v>
      </c>
      <c r="F28" s="407">
        <v>-56725.67</v>
      </c>
      <c r="G28" s="301">
        <v>-0.65466041154543042</v>
      </c>
    </row>
    <row r="29" spans="1:7">
      <c r="A29" s="284"/>
      <c r="B29" s="303"/>
      <c r="C29" s="303"/>
      <c r="D29" s="303"/>
      <c r="E29" s="303"/>
      <c r="F29" s="303"/>
      <c r="G29" s="301"/>
    </row>
    <row r="30" spans="1:7">
      <c r="A30" s="284"/>
      <c r="B30" s="303"/>
      <c r="C30" s="303"/>
      <c r="D30" s="303"/>
      <c r="E30" s="303"/>
      <c r="F30" s="303"/>
      <c r="G30" s="301"/>
    </row>
    <row r="31" spans="1:7">
      <c r="A31" s="280" t="s">
        <v>182</v>
      </c>
      <c r="B31" s="403"/>
      <c r="C31" s="403"/>
      <c r="D31" s="403"/>
      <c r="E31" s="403"/>
      <c r="F31" s="403"/>
      <c r="G31" s="301"/>
    </row>
    <row r="32" spans="1:7">
      <c r="A32" s="281" t="s">
        <v>68</v>
      </c>
      <c r="B32" s="404">
        <v>13859.94</v>
      </c>
      <c r="C32" s="404">
        <v>11000</v>
      </c>
      <c r="D32" s="404">
        <v>101832.98</v>
      </c>
      <c r="E32" s="404">
        <v>77000</v>
      </c>
      <c r="F32" s="404">
        <v>24832.979999999996</v>
      </c>
      <c r="G32" s="302">
        <v>0.32250623376623372</v>
      </c>
    </row>
    <row r="33" spans="1:7">
      <c r="A33" s="285" t="s">
        <v>69</v>
      </c>
      <c r="B33" s="406">
        <v>13859.94</v>
      </c>
      <c r="C33" s="406">
        <v>11000</v>
      </c>
      <c r="D33" s="406">
        <v>101832.98</v>
      </c>
      <c r="E33" s="406">
        <v>77000</v>
      </c>
      <c r="F33" s="406">
        <v>24832.979999999996</v>
      </c>
      <c r="G33" s="301">
        <v>0.32250623376623372</v>
      </c>
    </row>
    <row r="34" spans="1:7">
      <c r="A34" s="283"/>
      <c r="B34" s="304"/>
      <c r="C34" s="304"/>
      <c r="D34" s="304"/>
      <c r="E34" s="304"/>
      <c r="F34" s="304"/>
      <c r="G34" s="301"/>
    </row>
    <row r="35" spans="1:7">
      <c r="A35" s="280" t="s">
        <v>185</v>
      </c>
      <c r="B35" s="298"/>
      <c r="C35" s="298"/>
      <c r="D35" s="298"/>
      <c r="E35" s="298"/>
      <c r="F35" s="298"/>
      <c r="G35" s="302"/>
    </row>
    <row r="36" spans="1:7">
      <c r="A36" s="343" t="s">
        <v>271</v>
      </c>
      <c r="B36" s="409">
        <v>11406.5</v>
      </c>
      <c r="C36" s="409">
        <v>0</v>
      </c>
      <c r="D36" s="409">
        <v>34532</v>
      </c>
      <c r="E36" s="409">
        <v>0</v>
      </c>
      <c r="F36" s="409">
        <v>34532</v>
      </c>
      <c r="G36" s="301">
        <v>0</v>
      </c>
    </row>
    <row r="37" spans="1:7">
      <c r="A37" s="283"/>
      <c r="B37" s="413"/>
      <c r="C37" s="413"/>
      <c r="D37" s="413"/>
      <c r="E37" s="413"/>
      <c r="F37" s="413"/>
      <c r="G37" s="302"/>
    </row>
    <row r="38" spans="1:7">
      <c r="A38" s="282" t="s">
        <v>186</v>
      </c>
      <c r="B38" s="409">
        <v>11406.5</v>
      </c>
      <c r="C38" s="409">
        <v>0</v>
      </c>
      <c r="D38" s="409">
        <v>34532</v>
      </c>
      <c r="E38" s="409">
        <v>0</v>
      </c>
      <c r="F38" s="409">
        <v>34532</v>
      </c>
      <c r="G38" s="301">
        <v>0</v>
      </c>
    </row>
    <row r="39" spans="1:7">
      <c r="A39" s="283"/>
      <c r="B39" s="409"/>
      <c r="C39" s="409"/>
      <c r="D39" s="409"/>
      <c r="E39" s="409"/>
      <c r="F39" s="409"/>
      <c r="G39" s="301"/>
    </row>
    <row r="40" spans="1:7">
      <c r="A40" s="284"/>
      <c r="B40" s="409"/>
      <c r="C40" s="409"/>
      <c r="D40" s="409"/>
      <c r="E40" s="409"/>
      <c r="F40" s="409"/>
      <c r="G40" s="302"/>
    </row>
    <row r="41" spans="1:7">
      <c r="A41" s="280" t="s">
        <v>183</v>
      </c>
      <c r="B41" s="410">
        <v>4305.5</v>
      </c>
      <c r="C41" s="410">
        <v>11977</v>
      </c>
      <c r="D41" s="410">
        <v>84436.109999999986</v>
      </c>
      <c r="E41" s="410">
        <v>83839</v>
      </c>
      <c r="F41" s="410">
        <v>597.10999999998603</v>
      </c>
      <c r="G41" s="301">
        <v>7.1221030785193771E-3</v>
      </c>
    </row>
    <row r="42" spans="1:7">
      <c r="A42" s="284"/>
      <c r="B42" s="303"/>
      <c r="C42" s="303"/>
      <c r="D42" s="303"/>
      <c r="E42" s="304"/>
      <c r="F42" s="303"/>
      <c r="G42" s="301"/>
    </row>
    <row r="43" spans="1:7">
      <c r="A43" s="284"/>
      <c r="B43" s="303"/>
      <c r="C43" s="303"/>
      <c r="D43" s="303"/>
      <c r="E43" s="303"/>
      <c r="F43" s="303"/>
      <c r="G43" s="301"/>
    </row>
    <row r="44" spans="1:7">
      <c r="A44" s="280" t="s">
        <v>70</v>
      </c>
      <c r="B44" s="305"/>
      <c r="C44" s="298"/>
      <c r="D44" s="305"/>
      <c r="E44" s="298"/>
      <c r="F44" s="305"/>
      <c r="G44" s="301"/>
    </row>
    <row r="45" spans="1:7">
      <c r="A45" s="281" t="s">
        <v>235</v>
      </c>
      <c r="B45" s="409">
        <v>6113.82</v>
      </c>
      <c r="C45" s="409">
        <v>0</v>
      </c>
      <c r="D45" s="414">
        <v>44695.509999999995</v>
      </c>
      <c r="E45" s="409">
        <v>0</v>
      </c>
      <c r="F45" s="409">
        <v>44695.509999999995</v>
      </c>
      <c r="G45" s="301">
        <v>0</v>
      </c>
    </row>
    <row r="46" spans="1:7" s="248" customFormat="1">
      <c r="A46" s="285" t="s">
        <v>142</v>
      </c>
      <c r="B46" s="419">
        <v>6113.82</v>
      </c>
      <c r="C46" s="419">
        <v>0</v>
      </c>
      <c r="D46" s="419">
        <v>44695.509999999995</v>
      </c>
      <c r="E46" s="419">
        <v>0</v>
      </c>
      <c r="F46" s="419">
        <v>44695.509999999995</v>
      </c>
      <c r="G46" s="301">
        <v>0</v>
      </c>
    </row>
    <row r="47" spans="1:7" s="248" customFormat="1">
      <c r="A47" s="284"/>
      <c r="B47" s="408"/>
      <c r="C47" s="408"/>
      <c r="D47" s="408"/>
      <c r="E47" s="408"/>
      <c r="F47" s="408"/>
      <c r="G47" s="300"/>
    </row>
    <row r="48" spans="1:7">
      <c r="A48" s="284"/>
      <c r="B48" s="412"/>
      <c r="C48" s="412"/>
      <c r="D48" s="412"/>
      <c r="E48" s="412"/>
      <c r="F48" s="412"/>
    </row>
    <row r="49" spans="1:7" ht="15" thickBot="1">
      <c r="A49" s="280" t="s">
        <v>71</v>
      </c>
      <c r="B49" s="411">
        <v>-1808.3199999999997</v>
      </c>
      <c r="C49" s="411">
        <v>11977</v>
      </c>
      <c r="D49" s="411">
        <v>39740.599999999991</v>
      </c>
      <c r="E49" s="411">
        <v>83839</v>
      </c>
      <c r="F49" s="411">
        <v>-44098.400000000009</v>
      </c>
      <c r="G49" s="402">
        <v>-0.52598909815241124</v>
      </c>
    </row>
    <row r="50" spans="1:7" ht="15" thickTop="1">
      <c r="A50" s="284"/>
      <c r="B50" s="407"/>
      <c r="C50" s="407"/>
      <c r="D50" s="407"/>
      <c r="E50" s="415"/>
      <c r="F50" s="407"/>
      <c r="G50" s="299"/>
    </row>
    <row r="51" spans="1:7">
      <c r="A51" s="286" t="s">
        <v>170</v>
      </c>
      <c r="B51" s="407"/>
      <c r="C51" s="407"/>
      <c r="D51" s="407"/>
      <c r="E51" s="416">
        <v>4668819.93</v>
      </c>
      <c r="F51" s="407"/>
      <c r="G51" s="299"/>
    </row>
    <row r="52" spans="1:7">
      <c r="A52" s="281" t="s">
        <v>273</v>
      </c>
      <c r="B52" s="303"/>
      <c r="C52" s="303"/>
      <c r="D52" s="303"/>
      <c r="E52" s="418">
        <v>-645</v>
      </c>
      <c r="F52" s="303"/>
      <c r="G52" s="299"/>
    </row>
    <row r="53" spans="1:7">
      <c r="A53" s="281" t="s">
        <v>184</v>
      </c>
      <c r="B53" s="303"/>
      <c r="C53" s="303"/>
      <c r="D53" s="303"/>
      <c r="E53" s="398">
        <v>-7374.5</v>
      </c>
      <c r="F53" s="303"/>
      <c r="G53" s="299"/>
    </row>
    <row r="54" spans="1:7">
      <c r="A54" s="281"/>
      <c r="B54" s="303"/>
      <c r="C54" s="303"/>
      <c r="D54" s="303"/>
      <c r="E54" s="417"/>
      <c r="F54" s="303"/>
      <c r="G54" s="299"/>
    </row>
    <row r="55" spans="1:7">
      <c r="A55" s="286" t="s">
        <v>169</v>
      </c>
      <c r="E55" s="416">
        <v>4660800.43</v>
      </c>
    </row>
  </sheetData>
  <pageMargins left="0.7" right="0.7" top="0.75" bottom="0.75" header="0.3" footer="0.3"/>
  <pageSetup scale="72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50"/>
    <pageSetUpPr fitToPage="1"/>
  </sheetPr>
  <dimension ref="A1:I78"/>
  <sheetViews>
    <sheetView showGridLines="0" zoomScale="110" zoomScaleNormal="110" workbookViewId="0">
      <pane xSplit="2" ySplit="6" topLeftCell="F7" activePane="bottomRight" state="frozen"/>
      <selection activeCell="D14" sqref="D14"/>
      <selection pane="topRight" activeCell="D14" sqref="D14"/>
      <selection pane="bottomLeft" activeCell="D14" sqref="D14"/>
      <selection pane="bottomRight"/>
    </sheetView>
  </sheetViews>
  <sheetFormatPr defaultColWidth="8.5546875" defaultRowHeight="15.6"/>
  <cols>
    <col min="1" max="1" width="45.44140625" style="220" bestFit="1" customWidth="1"/>
    <col min="2" max="2" width="4" style="210" bestFit="1" customWidth="1"/>
    <col min="3" max="8" width="15.5546875" style="220" customWidth="1"/>
    <col min="9" max="16384" width="8.5546875" style="220"/>
  </cols>
  <sheetData>
    <row r="1" spans="1:9">
      <c r="A1" s="219" t="s">
        <v>145</v>
      </c>
      <c r="B1" s="209"/>
      <c r="C1" s="219"/>
      <c r="D1" s="219"/>
      <c r="E1" s="219"/>
      <c r="F1" s="219"/>
      <c r="G1" s="219"/>
      <c r="H1" s="219"/>
      <c r="I1" s="219"/>
    </row>
    <row r="2" spans="1:9">
      <c r="A2" s="219" t="s">
        <v>146</v>
      </c>
      <c r="B2" s="209"/>
      <c r="C2" s="219"/>
      <c r="D2" s="219"/>
      <c r="E2" s="219"/>
      <c r="F2" s="219"/>
      <c r="G2" s="219"/>
      <c r="H2" s="219"/>
      <c r="I2" s="219"/>
    </row>
    <row r="3" spans="1:9">
      <c r="A3" s="219" t="str">
        <f>'APA I.S.'!A5</f>
        <v>as of April 30, 2026</v>
      </c>
      <c r="B3" s="209"/>
      <c r="C3" s="219"/>
      <c r="D3" s="219"/>
      <c r="E3" s="219"/>
      <c r="F3" s="219"/>
      <c r="G3" s="219"/>
      <c r="H3" s="219"/>
      <c r="I3" s="219"/>
    </row>
    <row r="5" spans="1:9">
      <c r="A5" s="221"/>
      <c r="B5" s="222"/>
      <c r="C5" s="223" t="s">
        <v>160</v>
      </c>
      <c r="D5" s="223" t="s">
        <v>160</v>
      </c>
      <c r="E5" s="224" t="s">
        <v>161</v>
      </c>
      <c r="F5" s="224" t="s">
        <v>161</v>
      </c>
      <c r="G5" s="225" t="s">
        <v>3</v>
      </c>
      <c r="H5" s="224" t="s">
        <v>162</v>
      </c>
    </row>
    <row r="6" spans="1:9">
      <c r="A6" s="221"/>
      <c r="B6" s="222"/>
      <c r="C6" s="226" t="s">
        <v>75</v>
      </c>
      <c r="D6" s="227" t="s">
        <v>76</v>
      </c>
      <c r="E6" s="228" t="s">
        <v>72</v>
      </c>
      <c r="F6" s="228" t="s">
        <v>76</v>
      </c>
      <c r="G6" s="229" t="s">
        <v>77</v>
      </c>
      <c r="H6" s="228" t="s">
        <v>274</v>
      </c>
    </row>
    <row r="7" spans="1:9">
      <c r="A7" s="221"/>
      <c r="B7" s="222"/>
      <c r="C7" s="230"/>
      <c r="D7" s="230"/>
      <c r="E7" s="230"/>
      <c r="F7" s="230"/>
      <c r="G7" s="230"/>
      <c r="H7" s="230"/>
    </row>
    <row r="8" spans="1:9">
      <c r="A8" s="231" t="s">
        <v>241</v>
      </c>
      <c r="B8" s="222"/>
      <c r="C8" s="232"/>
      <c r="D8" s="232"/>
      <c r="E8" s="232"/>
      <c r="F8" s="232"/>
      <c r="G8" s="230"/>
      <c r="H8" s="232"/>
    </row>
    <row r="9" spans="1:9">
      <c r="A9" s="293" t="s">
        <v>78</v>
      </c>
      <c r="B9" s="309">
        <v>-1</v>
      </c>
      <c r="C9" s="351">
        <v>4670503.92</v>
      </c>
      <c r="D9" s="351">
        <v>4668819.93</v>
      </c>
      <c r="E9" s="351">
        <v>3576869.88</v>
      </c>
      <c r="F9" s="351">
        <v>3848056.07</v>
      </c>
      <c r="G9" s="456">
        <v>271186.18999999994</v>
      </c>
      <c r="H9" s="351">
        <v>8516876</v>
      </c>
    </row>
    <row r="10" spans="1:9">
      <c r="A10" s="293" t="s">
        <v>73</v>
      </c>
      <c r="B10" s="309">
        <v>-2</v>
      </c>
      <c r="C10" s="344">
        <v>0</v>
      </c>
      <c r="D10" s="344">
        <v>0</v>
      </c>
      <c r="E10" s="344">
        <v>999054.2</v>
      </c>
      <c r="F10" s="344">
        <v>620895.59</v>
      </c>
      <c r="G10" s="345">
        <v>-378158.61</v>
      </c>
      <c r="H10" s="344">
        <v>620895.59</v>
      </c>
    </row>
    <row r="11" spans="1:9">
      <c r="A11" s="293" t="s">
        <v>261</v>
      </c>
      <c r="B11" s="309"/>
      <c r="C11" s="344"/>
      <c r="D11" s="344"/>
      <c r="E11" s="344"/>
      <c r="F11" s="344"/>
      <c r="G11" s="344"/>
      <c r="H11" s="344"/>
    </row>
    <row r="12" spans="1:9">
      <c r="A12" s="295" t="s">
        <v>79</v>
      </c>
      <c r="B12" s="309">
        <v>-1</v>
      </c>
      <c r="C12" s="344">
        <v>17769.98</v>
      </c>
      <c r="D12" s="344">
        <v>3043.58</v>
      </c>
      <c r="E12" s="344">
        <v>2069191.86</v>
      </c>
      <c r="F12" s="344">
        <v>2628316.34</v>
      </c>
      <c r="G12" s="345">
        <v>559124.47999999975</v>
      </c>
      <c r="H12" s="344">
        <v>2631359.92</v>
      </c>
    </row>
    <row r="13" spans="1:9">
      <c r="A13" s="294" t="s">
        <v>237</v>
      </c>
      <c r="B13" s="310"/>
      <c r="C13" s="352">
        <v>4688273.9000000004</v>
      </c>
      <c r="D13" s="352">
        <v>4671863.51</v>
      </c>
      <c r="E13" s="352">
        <v>6645115.9400000004</v>
      </c>
      <c r="F13" s="352">
        <v>7097268</v>
      </c>
      <c r="G13" s="352">
        <v>452152.05999999959</v>
      </c>
      <c r="H13" s="352">
        <v>11769131.51</v>
      </c>
    </row>
    <row r="14" spans="1:9">
      <c r="A14" s="234"/>
      <c r="B14" s="311"/>
      <c r="C14" s="457"/>
      <c r="D14" s="457"/>
      <c r="E14" s="457"/>
      <c r="F14" s="457"/>
      <c r="G14" s="457"/>
      <c r="H14" s="457"/>
    </row>
    <row r="15" spans="1:9">
      <c r="A15" s="231" t="s">
        <v>80</v>
      </c>
      <c r="B15" s="312"/>
      <c r="C15" s="351"/>
      <c r="D15" s="458"/>
      <c r="E15" s="459"/>
      <c r="F15" s="458"/>
      <c r="G15" s="459"/>
      <c r="H15" s="351"/>
    </row>
    <row r="16" spans="1:9">
      <c r="A16" s="240" t="s">
        <v>81</v>
      </c>
      <c r="B16" s="313"/>
      <c r="C16" s="351"/>
      <c r="D16" s="351"/>
      <c r="E16" s="459"/>
      <c r="F16" s="351"/>
      <c r="G16" s="459"/>
      <c r="H16" s="351"/>
    </row>
    <row r="17" spans="1:8">
      <c r="A17" s="240" t="s">
        <v>82</v>
      </c>
      <c r="B17" s="313"/>
      <c r="C17" s="351">
        <v>209347.63</v>
      </c>
      <c r="D17" s="351">
        <v>213690.22</v>
      </c>
      <c r="E17" s="351">
        <v>0</v>
      </c>
      <c r="F17" s="351">
        <v>0</v>
      </c>
      <c r="G17" s="351">
        <v>0</v>
      </c>
      <c r="H17" s="351">
        <v>213690.22</v>
      </c>
    </row>
    <row r="18" spans="1:8">
      <c r="A18" s="240" t="s">
        <v>74</v>
      </c>
      <c r="B18" s="313"/>
      <c r="C18" s="344">
        <v>0</v>
      </c>
      <c r="D18" s="346">
        <v>0</v>
      </c>
      <c r="E18" s="347">
        <v>2121111.6800000002</v>
      </c>
      <c r="F18" s="347">
        <v>2127485.4300000002</v>
      </c>
      <c r="G18" s="347">
        <v>6373.75</v>
      </c>
      <c r="H18" s="347">
        <v>2127485.4300000002</v>
      </c>
    </row>
    <row r="19" spans="1:8">
      <c r="A19" s="294" t="s">
        <v>238</v>
      </c>
      <c r="B19" s="310"/>
      <c r="C19" s="352">
        <v>209347.63</v>
      </c>
      <c r="D19" s="352">
        <v>213690.22</v>
      </c>
      <c r="E19" s="352">
        <v>2121111.6800000002</v>
      </c>
      <c r="F19" s="352">
        <v>2127485.4300000002</v>
      </c>
      <c r="G19" s="352">
        <v>6373.75</v>
      </c>
      <c r="H19" s="352">
        <v>2341175.6500000004</v>
      </c>
    </row>
    <row r="20" spans="1:8">
      <c r="A20" s="296"/>
      <c r="B20" s="311"/>
      <c r="C20" s="457"/>
      <c r="D20" s="457"/>
      <c r="E20" s="457"/>
      <c r="F20" s="457"/>
      <c r="G20" s="457"/>
      <c r="H20" s="457"/>
    </row>
    <row r="21" spans="1:8" ht="16.2" thickBot="1">
      <c r="A21" s="297" t="s">
        <v>239</v>
      </c>
      <c r="B21" s="313"/>
      <c r="C21" s="460">
        <v>4897621.53</v>
      </c>
      <c r="D21" s="460">
        <v>4885553.7299999995</v>
      </c>
      <c r="E21" s="460">
        <v>8766227.620000001</v>
      </c>
      <c r="F21" s="460">
        <v>9224753.4299999997</v>
      </c>
      <c r="G21" s="460">
        <v>458525.80999999866</v>
      </c>
      <c r="H21" s="460">
        <v>14110307.16</v>
      </c>
    </row>
    <row r="22" spans="1:8" ht="16.2" thickTop="1">
      <c r="A22" s="235"/>
      <c r="B22" s="313"/>
      <c r="C22" s="457"/>
      <c r="D22" s="457"/>
      <c r="E22" s="457"/>
      <c r="F22" s="457"/>
      <c r="G22" s="457"/>
      <c r="H22" s="457"/>
    </row>
    <row r="23" spans="1:8">
      <c r="A23" s="236" t="s">
        <v>83</v>
      </c>
      <c r="B23" s="312"/>
      <c r="C23" s="351"/>
      <c r="D23" s="458"/>
      <c r="E23" s="459"/>
      <c r="F23" s="458"/>
      <c r="G23" s="459"/>
      <c r="H23" s="351"/>
    </row>
    <row r="24" spans="1:8">
      <c r="A24" s="240" t="s">
        <v>171</v>
      </c>
      <c r="B24" s="313"/>
      <c r="C24" s="351">
        <v>0</v>
      </c>
      <c r="D24" s="351">
        <v>0</v>
      </c>
      <c r="E24" s="351">
        <v>23843168.690000001</v>
      </c>
      <c r="F24" s="351">
        <v>23843168.690000001</v>
      </c>
      <c r="G24" s="351">
        <v>0</v>
      </c>
      <c r="H24" s="351">
        <v>23843168.690000001</v>
      </c>
    </row>
    <row r="25" spans="1:8">
      <c r="A25" s="318" t="s">
        <v>172</v>
      </c>
      <c r="B25" s="313"/>
      <c r="C25" s="344">
        <v>0</v>
      </c>
      <c r="D25" s="344">
        <v>0</v>
      </c>
      <c r="E25" s="344">
        <v>-4737791</v>
      </c>
      <c r="F25" s="344">
        <v>-4737791</v>
      </c>
      <c r="G25" s="344">
        <v>0</v>
      </c>
      <c r="H25" s="344">
        <v>-4737791</v>
      </c>
    </row>
    <row r="26" spans="1:8">
      <c r="A26" s="240" t="s">
        <v>173</v>
      </c>
      <c r="B26" s="313"/>
      <c r="C26" s="344">
        <v>0</v>
      </c>
      <c r="D26" s="344">
        <v>0</v>
      </c>
      <c r="E26" s="344">
        <v>64386.86</v>
      </c>
      <c r="F26" s="344">
        <v>64386.86</v>
      </c>
      <c r="G26" s="344">
        <v>0</v>
      </c>
      <c r="H26" s="344">
        <v>64386.86</v>
      </c>
    </row>
    <row r="27" spans="1:8">
      <c r="A27" s="240" t="s">
        <v>166</v>
      </c>
      <c r="B27" s="313"/>
      <c r="C27" s="344">
        <v>0</v>
      </c>
      <c r="D27" s="344">
        <v>0</v>
      </c>
      <c r="E27" s="344">
        <v>13609</v>
      </c>
      <c r="F27" s="344">
        <v>13609</v>
      </c>
      <c r="G27" s="344">
        <v>0</v>
      </c>
      <c r="H27" s="344">
        <v>13609</v>
      </c>
    </row>
    <row r="28" spans="1:8">
      <c r="A28" s="294" t="s">
        <v>240</v>
      </c>
      <c r="B28" s="310"/>
      <c r="C28" s="352">
        <v>0</v>
      </c>
      <c r="D28" s="352">
        <v>0</v>
      </c>
      <c r="E28" s="352">
        <v>19183373.550000001</v>
      </c>
      <c r="F28" s="352">
        <v>19183373.550000001</v>
      </c>
      <c r="G28" s="352">
        <v>0</v>
      </c>
      <c r="H28" s="352">
        <v>19183373.550000001</v>
      </c>
    </row>
    <row r="29" spans="1:8">
      <c r="A29" s="237"/>
      <c r="B29" s="310"/>
      <c r="C29" s="457"/>
      <c r="D29" s="457"/>
      <c r="E29" s="457"/>
      <c r="F29" s="457"/>
      <c r="G29" s="457"/>
      <c r="H29" s="457"/>
    </row>
    <row r="30" spans="1:8" ht="16.2" thickBot="1">
      <c r="A30" s="231" t="s">
        <v>84</v>
      </c>
      <c r="B30" s="314"/>
      <c r="C30" s="461">
        <v>4897621.53</v>
      </c>
      <c r="D30" s="461">
        <v>4885553.7299999995</v>
      </c>
      <c r="E30" s="461">
        <v>27949601.170000002</v>
      </c>
      <c r="F30" s="461">
        <v>28408126.98</v>
      </c>
      <c r="G30" s="461">
        <v>458525.80999999866</v>
      </c>
      <c r="H30" s="461">
        <v>33293680.710000001</v>
      </c>
    </row>
    <row r="31" spans="1:8" ht="16.2" thickTop="1">
      <c r="A31" s="235"/>
      <c r="B31" s="313"/>
      <c r="C31" s="457"/>
      <c r="D31" s="457"/>
      <c r="E31" s="457"/>
      <c r="F31" s="457"/>
      <c r="G31" s="457"/>
      <c r="H31" s="457"/>
    </row>
    <row r="32" spans="1:8">
      <c r="A32" s="221"/>
      <c r="B32" s="312"/>
      <c r="C32" s="351"/>
      <c r="D32" s="351"/>
      <c r="E32" s="351"/>
      <c r="F32" s="351"/>
      <c r="G32" s="351"/>
      <c r="H32" s="351"/>
    </row>
    <row r="33" spans="1:9">
      <c r="A33" s="231" t="s">
        <v>242</v>
      </c>
      <c r="B33" s="312"/>
      <c r="C33" s="351"/>
      <c r="D33" s="351"/>
      <c r="E33" s="351"/>
      <c r="F33" s="351"/>
      <c r="G33" s="351"/>
      <c r="H33" s="351"/>
    </row>
    <row r="34" spans="1:9">
      <c r="A34" s="318" t="s">
        <v>187</v>
      </c>
      <c r="B34" s="313"/>
      <c r="C34" s="351">
        <v>0</v>
      </c>
      <c r="D34" s="351">
        <v>0</v>
      </c>
      <c r="E34" s="351">
        <v>61101</v>
      </c>
      <c r="F34" s="351">
        <v>61101</v>
      </c>
      <c r="G34" s="351">
        <v>0</v>
      </c>
      <c r="H34" s="351">
        <v>61101</v>
      </c>
    </row>
    <row r="35" spans="1:9">
      <c r="A35" s="318" t="s">
        <v>270</v>
      </c>
      <c r="B35" s="309"/>
      <c r="C35" s="344">
        <v>0</v>
      </c>
      <c r="D35" s="344">
        <v>0</v>
      </c>
      <c r="E35" s="344">
        <v>475744.89</v>
      </c>
      <c r="F35" s="344">
        <v>475744.89</v>
      </c>
      <c r="G35" s="344">
        <v>0</v>
      </c>
      <c r="H35" s="344">
        <v>475744.89</v>
      </c>
    </row>
    <row r="36" spans="1:9">
      <c r="A36" s="293" t="s">
        <v>86</v>
      </c>
      <c r="B36" s="309">
        <v>-1</v>
      </c>
      <c r="C36" s="344">
        <v>0</v>
      </c>
      <c r="D36" s="344">
        <v>0</v>
      </c>
      <c r="E36" s="344">
        <v>1698357.08</v>
      </c>
      <c r="F36" s="344">
        <v>2260375.2799999998</v>
      </c>
      <c r="G36" s="345">
        <v>562018.19999999972</v>
      </c>
      <c r="H36" s="344">
        <v>2260375.2799999998</v>
      </c>
    </row>
    <row r="37" spans="1:9" s="239" customFormat="1">
      <c r="A37" s="240" t="s">
        <v>168</v>
      </c>
      <c r="B37" s="313"/>
      <c r="C37" s="344">
        <v>17206.12</v>
      </c>
      <c r="D37" s="344">
        <v>832.82</v>
      </c>
      <c r="E37" s="344">
        <v>0</v>
      </c>
      <c r="F37" s="344">
        <v>0</v>
      </c>
      <c r="G37" s="344">
        <v>0</v>
      </c>
      <c r="H37" s="344">
        <v>832.82</v>
      </c>
    </row>
    <row r="38" spans="1:9">
      <c r="A38" s="240" t="s">
        <v>272</v>
      </c>
      <c r="B38" s="313"/>
      <c r="C38" s="344">
        <v>0</v>
      </c>
      <c r="D38" s="344">
        <v>0</v>
      </c>
      <c r="E38" s="344">
        <v>230</v>
      </c>
      <c r="F38" s="344">
        <v>230</v>
      </c>
      <c r="G38" s="348">
        <v>0</v>
      </c>
      <c r="H38" s="344">
        <v>230</v>
      </c>
    </row>
    <row r="39" spans="1:9">
      <c r="A39" s="240" t="s">
        <v>174</v>
      </c>
      <c r="B39" s="313"/>
      <c r="C39" s="344">
        <v>0</v>
      </c>
      <c r="D39" s="344">
        <v>0</v>
      </c>
      <c r="E39" s="344">
        <v>685000</v>
      </c>
      <c r="F39" s="344">
        <v>685000</v>
      </c>
      <c r="G39" s="344">
        <v>0</v>
      </c>
      <c r="H39" s="344">
        <v>685000</v>
      </c>
    </row>
    <row r="40" spans="1:9">
      <c r="A40" s="293" t="s">
        <v>87</v>
      </c>
      <c r="B40" s="309">
        <v>-2</v>
      </c>
      <c r="C40" s="344">
        <v>0</v>
      </c>
      <c r="D40" s="344">
        <v>0</v>
      </c>
      <c r="E40" s="344">
        <v>520190.5</v>
      </c>
      <c r="F40" s="344">
        <v>82115.03</v>
      </c>
      <c r="G40" s="345">
        <v>-438075.47</v>
      </c>
      <c r="H40" s="344">
        <v>82115.03</v>
      </c>
    </row>
    <row r="41" spans="1:9">
      <c r="A41" s="294" t="s">
        <v>243</v>
      </c>
      <c r="B41" s="310"/>
      <c r="C41" s="352">
        <v>17206.12</v>
      </c>
      <c r="D41" s="352">
        <v>832.82</v>
      </c>
      <c r="E41" s="352">
        <v>3440623.47</v>
      </c>
      <c r="F41" s="352">
        <v>3564566.1999999997</v>
      </c>
      <c r="G41" s="462">
        <v>123942.72999999975</v>
      </c>
      <c r="H41" s="352">
        <v>3565399.0199999996</v>
      </c>
      <c r="I41" s="239"/>
    </row>
    <row r="42" spans="1:9">
      <c r="A42" s="237"/>
      <c r="B42" s="310"/>
      <c r="C42" s="457"/>
      <c r="D42" s="457"/>
      <c r="E42" s="457"/>
      <c r="F42" s="457"/>
      <c r="G42" s="463"/>
      <c r="H42" s="457"/>
    </row>
    <row r="43" spans="1:9">
      <c r="A43" s="236" t="s">
        <v>88</v>
      </c>
      <c r="B43" s="312"/>
      <c r="C43" s="351"/>
      <c r="D43" s="351"/>
      <c r="E43" s="351"/>
      <c r="F43" s="351"/>
      <c r="G43" s="464"/>
      <c r="H43" s="351"/>
    </row>
    <row r="44" spans="1:9">
      <c r="A44" s="240" t="s">
        <v>89</v>
      </c>
      <c r="B44" s="309"/>
      <c r="C44" s="351">
        <v>0</v>
      </c>
      <c r="D44" s="351">
        <v>0</v>
      </c>
      <c r="E44" s="351">
        <v>21145000</v>
      </c>
      <c r="F44" s="351">
        <v>21145000</v>
      </c>
      <c r="G44" s="464">
        <v>0</v>
      </c>
      <c r="H44" s="351">
        <v>21145000</v>
      </c>
    </row>
    <row r="45" spans="1:9">
      <c r="A45" s="240" t="s">
        <v>138</v>
      </c>
      <c r="B45" s="313"/>
      <c r="C45" s="344">
        <v>0</v>
      </c>
      <c r="D45" s="344">
        <v>0</v>
      </c>
      <c r="E45" s="344">
        <v>560471</v>
      </c>
      <c r="F45" s="344">
        <v>560471</v>
      </c>
      <c r="G45" s="347">
        <v>0</v>
      </c>
      <c r="H45" s="347">
        <v>560471</v>
      </c>
    </row>
    <row r="46" spans="1:9">
      <c r="A46" s="240" t="s">
        <v>164</v>
      </c>
      <c r="B46" s="313"/>
      <c r="C46" s="344">
        <v>0</v>
      </c>
      <c r="D46" s="344">
        <v>0</v>
      </c>
      <c r="E46" s="344">
        <v>60630</v>
      </c>
      <c r="F46" s="344">
        <v>60630</v>
      </c>
      <c r="G46" s="346">
        <v>0</v>
      </c>
      <c r="H46" s="346">
        <v>60630</v>
      </c>
    </row>
    <row r="47" spans="1:9">
      <c r="A47" s="294" t="s">
        <v>244</v>
      </c>
      <c r="B47" s="310"/>
      <c r="C47" s="352">
        <v>0</v>
      </c>
      <c r="D47" s="352">
        <v>0</v>
      </c>
      <c r="E47" s="352">
        <v>21766101</v>
      </c>
      <c r="F47" s="352">
        <v>21766101</v>
      </c>
      <c r="G47" s="352">
        <v>0</v>
      </c>
      <c r="H47" s="352">
        <v>21766101</v>
      </c>
    </row>
    <row r="48" spans="1:9">
      <c r="A48" s="237"/>
      <c r="B48" s="310"/>
      <c r="C48" s="457"/>
      <c r="D48" s="457"/>
      <c r="E48" s="457"/>
      <c r="F48" s="457"/>
      <c r="G48" s="457"/>
      <c r="H48" s="457"/>
    </row>
    <row r="49" spans="1:8">
      <c r="A49" s="236" t="s">
        <v>139</v>
      </c>
      <c r="B49" s="312"/>
      <c r="C49" s="351"/>
      <c r="D49" s="458"/>
      <c r="E49" s="459"/>
      <c r="F49" s="458"/>
      <c r="G49" s="459"/>
      <c r="H49" s="351"/>
    </row>
    <row r="50" spans="1:8">
      <c r="A50" s="240" t="s">
        <v>140</v>
      </c>
      <c r="B50" s="313"/>
      <c r="C50" s="351">
        <v>0</v>
      </c>
      <c r="D50" s="351">
        <v>0</v>
      </c>
      <c r="E50" s="457">
        <v>84610</v>
      </c>
      <c r="F50" s="457">
        <v>84610</v>
      </c>
      <c r="G50" s="457">
        <v>0</v>
      </c>
      <c r="H50" s="457">
        <v>84610</v>
      </c>
    </row>
    <row r="51" spans="1:8">
      <c r="A51" s="240" t="s">
        <v>165</v>
      </c>
      <c r="B51" s="313"/>
      <c r="C51" s="344">
        <v>0</v>
      </c>
      <c r="D51" s="344">
        <v>0</v>
      </c>
      <c r="E51" s="347">
        <v>87363</v>
      </c>
      <c r="F51" s="347">
        <v>87363</v>
      </c>
      <c r="G51" s="347">
        <v>0</v>
      </c>
      <c r="H51" s="347">
        <v>87363</v>
      </c>
    </row>
    <row r="52" spans="1:8">
      <c r="A52" s="294" t="s">
        <v>245</v>
      </c>
      <c r="B52" s="310"/>
      <c r="C52" s="352">
        <v>0</v>
      </c>
      <c r="D52" s="352">
        <v>0</v>
      </c>
      <c r="E52" s="352">
        <v>171973</v>
      </c>
      <c r="F52" s="352">
        <v>171973</v>
      </c>
      <c r="G52" s="352">
        <v>0</v>
      </c>
      <c r="H52" s="352">
        <v>171973</v>
      </c>
    </row>
    <row r="53" spans="1:8">
      <c r="A53" s="237"/>
      <c r="B53" s="310"/>
      <c r="C53" s="457"/>
      <c r="D53" s="457"/>
      <c r="E53" s="457"/>
      <c r="F53" s="457"/>
      <c r="G53" s="457"/>
      <c r="H53" s="457"/>
    </row>
    <row r="54" spans="1:8" ht="16.2" thickBot="1">
      <c r="A54" s="231" t="s">
        <v>141</v>
      </c>
      <c r="B54" s="314"/>
      <c r="C54" s="461">
        <v>17206.12</v>
      </c>
      <c r="D54" s="461">
        <v>832.82</v>
      </c>
      <c r="E54" s="461">
        <v>25378697.469999999</v>
      </c>
      <c r="F54" s="461">
        <v>25502640.199999999</v>
      </c>
      <c r="G54" s="461">
        <v>123942.73000000045</v>
      </c>
      <c r="H54" s="461">
        <v>25503473.02</v>
      </c>
    </row>
    <row r="55" spans="1:8" ht="16.2" thickTop="1">
      <c r="A55" s="237"/>
      <c r="B55" s="310"/>
      <c r="C55" s="347"/>
      <c r="D55" s="347"/>
      <c r="E55" s="347"/>
      <c r="F55" s="347"/>
      <c r="G55" s="347"/>
      <c r="H55" s="347"/>
    </row>
    <row r="56" spans="1:8">
      <c r="A56" s="237"/>
      <c r="B56" s="313"/>
      <c r="C56" s="347"/>
      <c r="D56" s="347"/>
      <c r="E56" s="347"/>
      <c r="F56" s="347"/>
      <c r="G56" s="347"/>
      <c r="H56" s="347"/>
    </row>
    <row r="57" spans="1:8">
      <c r="A57" s="231" t="s">
        <v>90</v>
      </c>
      <c r="B57" s="313"/>
      <c r="C57" s="344" t="s">
        <v>215</v>
      </c>
      <c r="D57" s="344" t="s">
        <v>215</v>
      </c>
      <c r="E57" s="344"/>
      <c r="F57" s="344"/>
      <c r="G57" s="344" t="s">
        <v>215</v>
      </c>
      <c r="H57" s="344" t="s">
        <v>215</v>
      </c>
    </row>
    <row r="58" spans="1:8">
      <c r="A58" s="240" t="s">
        <v>250</v>
      </c>
      <c r="B58" s="313"/>
      <c r="C58" s="344" t="s">
        <v>215</v>
      </c>
      <c r="D58" s="344" t="s">
        <v>215</v>
      </c>
      <c r="E58" s="344"/>
      <c r="F58" s="344"/>
      <c r="G58" s="344" t="s">
        <v>215</v>
      </c>
      <c r="H58" s="344" t="s">
        <v>215</v>
      </c>
    </row>
    <row r="59" spans="1:8">
      <c r="A59" s="233" t="s">
        <v>251</v>
      </c>
      <c r="B59" s="313"/>
      <c r="C59" s="344" t="s">
        <v>215</v>
      </c>
      <c r="D59" s="344" t="s">
        <v>215</v>
      </c>
      <c r="E59" s="344"/>
      <c r="F59" s="344"/>
      <c r="G59" s="344" t="s">
        <v>215</v>
      </c>
      <c r="H59" s="344" t="s">
        <v>215</v>
      </c>
    </row>
    <row r="60" spans="1:8">
      <c r="A60" s="294" t="s">
        <v>246</v>
      </c>
      <c r="B60" s="313"/>
      <c r="C60" s="344"/>
      <c r="D60" s="344"/>
      <c r="E60" s="344"/>
      <c r="F60" s="344"/>
      <c r="G60" s="344"/>
      <c r="H60" s="344"/>
    </row>
    <row r="61" spans="1:8">
      <c r="A61" s="294" t="s">
        <v>247</v>
      </c>
      <c r="B61" s="313"/>
      <c r="C61" s="351">
        <v>172814.57</v>
      </c>
      <c r="D61" s="351">
        <v>209347.63</v>
      </c>
      <c r="E61" s="457">
        <v>0</v>
      </c>
      <c r="F61" s="457">
        <v>0</v>
      </c>
      <c r="G61" s="351">
        <v>0</v>
      </c>
      <c r="H61" s="351">
        <v>209347.63</v>
      </c>
    </row>
    <row r="62" spans="1:8">
      <c r="A62" s="233" t="s">
        <v>248</v>
      </c>
      <c r="B62" s="311"/>
      <c r="C62" s="347">
        <v>4627470.2300000004</v>
      </c>
      <c r="D62" s="347">
        <v>4590937.17</v>
      </c>
      <c r="E62" s="347">
        <v>2186365.2000000002</v>
      </c>
      <c r="F62" s="347">
        <v>2186365.2000000002</v>
      </c>
      <c r="G62" s="344">
        <v>0</v>
      </c>
      <c r="H62" s="344">
        <v>6777302.3700000001</v>
      </c>
    </row>
    <row r="63" spans="1:8">
      <c r="A63" s="233" t="s">
        <v>91</v>
      </c>
      <c r="B63" s="313"/>
      <c r="C63" s="349">
        <v>63901.74</v>
      </c>
      <c r="D63" s="349">
        <v>80130.61</v>
      </c>
      <c r="E63" s="350">
        <v>55035.16</v>
      </c>
      <c r="F63" s="350">
        <v>384538.5</v>
      </c>
      <c r="G63" s="346">
        <v>329503.33999999997</v>
      </c>
      <c r="H63" s="346">
        <v>464669.11</v>
      </c>
    </row>
    <row r="64" spans="1:8">
      <c r="A64" s="294" t="s">
        <v>249</v>
      </c>
      <c r="B64" s="312"/>
      <c r="C64" s="352">
        <v>4864186.540000001</v>
      </c>
      <c r="D64" s="352">
        <v>4880415.41</v>
      </c>
      <c r="E64" s="352">
        <v>2241400.3600000003</v>
      </c>
      <c r="F64" s="352">
        <v>2570903.7000000002</v>
      </c>
      <c r="G64" s="352">
        <v>329503.33999999985</v>
      </c>
      <c r="H64" s="352">
        <v>7451319.1100000003</v>
      </c>
    </row>
    <row r="65" spans="1:8">
      <c r="A65" s="221"/>
      <c r="B65" s="314"/>
      <c r="C65" s="459"/>
      <c r="D65" s="459"/>
      <c r="E65" s="459"/>
      <c r="F65" s="459"/>
      <c r="G65" s="459"/>
      <c r="H65" s="459"/>
    </row>
    <row r="66" spans="1:8" ht="16.2" thickBot="1">
      <c r="A66" s="231" t="s">
        <v>92</v>
      </c>
      <c r="B66" s="238"/>
      <c r="C66" s="461">
        <v>4868093.2600000007</v>
      </c>
      <c r="D66" s="461">
        <v>4897621.53</v>
      </c>
      <c r="E66" s="461">
        <v>27249343.32</v>
      </c>
      <c r="F66" s="461">
        <v>27949601.169999998</v>
      </c>
      <c r="G66" s="465">
        <v>700257.84999999776</v>
      </c>
      <c r="H66" s="465">
        <v>32847222.699999999</v>
      </c>
    </row>
    <row r="67" spans="1:8" ht="16.2" thickTop="1">
      <c r="C67" s="289"/>
      <c r="D67" s="289"/>
      <c r="E67" s="289"/>
      <c r="F67" s="289"/>
      <c r="G67" s="289"/>
      <c r="H67" s="289"/>
    </row>
    <row r="68" spans="1:8">
      <c r="C68" s="289"/>
      <c r="D68" s="289"/>
      <c r="E68" s="289"/>
      <c r="F68" s="289"/>
      <c r="G68" s="289"/>
      <c r="H68" s="289"/>
    </row>
    <row r="69" spans="1:8">
      <c r="C69" s="289"/>
      <c r="D69" s="289"/>
      <c r="E69" s="289"/>
      <c r="F69" s="289"/>
      <c r="G69" s="289"/>
      <c r="H69" s="289"/>
    </row>
    <row r="70" spans="1:8">
      <c r="C70" s="289"/>
      <c r="D70" s="289"/>
      <c r="E70" s="289"/>
      <c r="F70" s="289"/>
      <c r="G70" s="289"/>
      <c r="H70" s="289"/>
    </row>
    <row r="71" spans="1:8">
      <c r="C71" s="289"/>
      <c r="D71" s="289"/>
      <c r="E71" s="289"/>
      <c r="F71" s="289"/>
      <c r="G71" s="289"/>
      <c r="H71" s="289"/>
    </row>
    <row r="72" spans="1:8">
      <c r="C72" s="289"/>
      <c r="D72" s="289"/>
      <c r="E72" s="289"/>
      <c r="F72" s="289"/>
      <c r="G72" s="289"/>
      <c r="H72" s="289"/>
    </row>
    <row r="73" spans="1:8">
      <c r="C73" s="289"/>
      <c r="D73" s="289"/>
      <c r="E73" s="289"/>
      <c r="F73" s="289"/>
      <c r="G73" s="289"/>
      <c r="H73" s="289"/>
    </row>
    <row r="74" spans="1:8">
      <c r="C74" s="289"/>
      <c r="D74" s="289"/>
      <c r="E74" s="289"/>
      <c r="F74" s="289"/>
      <c r="G74" s="289"/>
      <c r="H74" s="289"/>
    </row>
    <row r="75" spans="1:8">
      <c r="C75" s="289"/>
      <c r="D75" s="289"/>
      <c r="E75" s="289"/>
      <c r="F75" s="289"/>
      <c r="G75" s="289"/>
      <c r="H75" s="289"/>
    </row>
    <row r="76" spans="1:8">
      <c r="C76" s="289"/>
      <c r="D76" s="289"/>
      <c r="E76" s="289"/>
      <c r="F76" s="289"/>
      <c r="G76" s="289"/>
      <c r="H76" s="289"/>
    </row>
    <row r="77" spans="1:8">
      <c r="C77" s="289"/>
      <c r="D77" s="289"/>
      <c r="E77" s="289"/>
      <c r="F77" s="289"/>
      <c r="G77" s="289"/>
      <c r="H77" s="289"/>
    </row>
    <row r="78" spans="1:8">
      <c r="C78" s="289"/>
      <c r="D78" s="289"/>
      <c r="E78" s="289"/>
      <c r="F78" s="289"/>
      <c r="G78" s="289"/>
      <c r="H78" s="289"/>
    </row>
  </sheetData>
  <printOptions horizontalCentered="1" verticalCentered="1"/>
  <pageMargins left="0.5" right="0" top="0" bottom="0" header="0" footer="0"/>
  <pageSetup scale="66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50"/>
    <pageSetUpPr fitToPage="1"/>
  </sheetPr>
  <dimension ref="A1:R381"/>
  <sheetViews>
    <sheetView showGridLines="0" zoomScale="116" zoomScaleNormal="116" workbookViewId="0">
      <selection sqref="A1:J1"/>
    </sheetView>
  </sheetViews>
  <sheetFormatPr defaultColWidth="5" defaultRowHeight="15.6"/>
  <cols>
    <col min="1" max="1" width="3" style="386" customWidth="1"/>
    <col min="2" max="2" width="3.5546875" style="386" customWidth="1"/>
    <col min="3" max="3" width="4.109375" style="386" customWidth="1"/>
    <col min="4" max="4" width="13.44140625" style="386" customWidth="1"/>
    <col min="5" max="5" width="29.5546875" style="386" customWidth="1"/>
    <col min="6" max="6" width="4.5546875" style="386" customWidth="1"/>
    <col min="7" max="7" width="21" style="386" bestFit="1" customWidth="1"/>
    <col min="8" max="8" width="29.109375" style="386" bestFit="1" customWidth="1"/>
    <col min="9" max="10" width="25.5546875" style="386" customWidth="1"/>
    <col min="11" max="14" width="5" style="212"/>
    <col min="15" max="15" width="5.44140625" style="212" customWidth="1"/>
    <col min="16" max="16" width="4.5546875" style="212" customWidth="1"/>
    <col min="17" max="251" width="5" style="212"/>
    <col min="252" max="252" width="3" style="212" customWidth="1"/>
    <col min="253" max="253" width="3.5546875" style="212" customWidth="1"/>
    <col min="254" max="254" width="4.44140625" style="212" customWidth="1"/>
    <col min="255" max="255" width="13.44140625" style="212" customWidth="1"/>
    <col min="256" max="256" width="29.5546875" style="212" customWidth="1"/>
    <col min="257" max="257" width="4.5546875" style="212" customWidth="1"/>
    <col min="258" max="261" width="25.5546875" style="212" customWidth="1"/>
    <col min="262" max="262" width="21.5546875" style="212" customWidth="1"/>
    <col min="263" max="263" width="17.44140625" style="212" customWidth="1"/>
    <col min="264" max="264" width="18.44140625" style="212" customWidth="1"/>
    <col min="265" max="265" width="16.5546875" style="212" customWidth="1"/>
    <col min="266" max="266" width="18.5546875" style="212" customWidth="1"/>
    <col min="267" max="270" width="5" style="212"/>
    <col min="271" max="271" width="5.44140625" style="212" customWidth="1"/>
    <col min="272" max="272" width="4.5546875" style="212" customWidth="1"/>
    <col min="273" max="507" width="5" style="212"/>
    <col min="508" max="508" width="3" style="212" customWidth="1"/>
    <col min="509" max="509" width="3.5546875" style="212" customWidth="1"/>
    <col min="510" max="510" width="4.44140625" style="212" customWidth="1"/>
    <col min="511" max="511" width="13.44140625" style="212" customWidth="1"/>
    <col min="512" max="512" width="29.5546875" style="212" customWidth="1"/>
    <col min="513" max="513" width="4.5546875" style="212" customWidth="1"/>
    <col min="514" max="517" width="25.5546875" style="212" customWidth="1"/>
    <col min="518" max="518" width="21.5546875" style="212" customWidth="1"/>
    <col min="519" max="519" width="17.44140625" style="212" customWidth="1"/>
    <col min="520" max="520" width="18.44140625" style="212" customWidth="1"/>
    <col min="521" max="521" width="16.5546875" style="212" customWidth="1"/>
    <col min="522" max="522" width="18.5546875" style="212" customWidth="1"/>
    <col min="523" max="526" width="5" style="212"/>
    <col min="527" max="527" width="5.44140625" style="212" customWidth="1"/>
    <col min="528" max="528" width="4.5546875" style="212" customWidth="1"/>
    <col min="529" max="763" width="5" style="212"/>
    <col min="764" max="764" width="3" style="212" customWidth="1"/>
    <col min="765" max="765" width="3.5546875" style="212" customWidth="1"/>
    <col min="766" max="766" width="4.44140625" style="212" customWidth="1"/>
    <col min="767" max="767" width="13.44140625" style="212" customWidth="1"/>
    <col min="768" max="768" width="29.5546875" style="212" customWidth="1"/>
    <col min="769" max="769" width="4.5546875" style="212" customWidth="1"/>
    <col min="770" max="773" width="25.5546875" style="212" customWidth="1"/>
    <col min="774" max="774" width="21.5546875" style="212" customWidth="1"/>
    <col min="775" max="775" width="17.44140625" style="212" customWidth="1"/>
    <col min="776" max="776" width="18.44140625" style="212" customWidth="1"/>
    <col min="777" max="777" width="16.5546875" style="212" customWidth="1"/>
    <col min="778" max="778" width="18.5546875" style="212" customWidth="1"/>
    <col min="779" max="782" width="5" style="212"/>
    <col min="783" max="783" width="5.44140625" style="212" customWidth="1"/>
    <col min="784" max="784" width="4.5546875" style="212" customWidth="1"/>
    <col min="785" max="1019" width="5" style="212"/>
    <col min="1020" max="1020" width="3" style="212" customWidth="1"/>
    <col min="1021" max="1021" width="3.5546875" style="212" customWidth="1"/>
    <col min="1022" max="1022" width="4.44140625" style="212" customWidth="1"/>
    <col min="1023" max="1023" width="13.44140625" style="212" customWidth="1"/>
    <col min="1024" max="1024" width="29.5546875" style="212" customWidth="1"/>
    <col min="1025" max="1025" width="4.5546875" style="212" customWidth="1"/>
    <col min="1026" max="1029" width="25.5546875" style="212" customWidth="1"/>
    <col min="1030" max="1030" width="21.5546875" style="212" customWidth="1"/>
    <col min="1031" max="1031" width="17.44140625" style="212" customWidth="1"/>
    <col min="1032" max="1032" width="18.44140625" style="212" customWidth="1"/>
    <col min="1033" max="1033" width="16.5546875" style="212" customWidth="1"/>
    <col min="1034" max="1034" width="18.5546875" style="212" customWidth="1"/>
    <col min="1035" max="1038" width="5" style="212"/>
    <col min="1039" max="1039" width="5.44140625" style="212" customWidth="1"/>
    <col min="1040" max="1040" width="4.5546875" style="212" customWidth="1"/>
    <col min="1041" max="1275" width="5" style="212"/>
    <col min="1276" max="1276" width="3" style="212" customWidth="1"/>
    <col min="1277" max="1277" width="3.5546875" style="212" customWidth="1"/>
    <col min="1278" max="1278" width="4.44140625" style="212" customWidth="1"/>
    <col min="1279" max="1279" width="13.44140625" style="212" customWidth="1"/>
    <col min="1280" max="1280" width="29.5546875" style="212" customWidth="1"/>
    <col min="1281" max="1281" width="4.5546875" style="212" customWidth="1"/>
    <col min="1282" max="1285" width="25.5546875" style="212" customWidth="1"/>
    <col min="1286" max="1286" width="21.5546875" style="212" customWidth="1"/>
    <col min="1287" max="1287" width="17.44140625" style="212" customWidth="1"/>
    <col min="1288" max="1288" width="18.44140625" style="212" customWidth="1"/>
    <col min="1289" max="1289" width="16.5546875" style="212" customWidth="1"/>
    <col min="1290" max="1290" width="18.5546875" style="212" customWidth="1"/>
    <col min="1291" max="1294" width="5" style="212"/>
    <col min="1295" max="1295" width="5.44140625" style="212" customWidth="1"/>
    <col min="1296" max="1296" width="4.5546875" style="212" customWidth="1"/>
    <col min="1297" max="1531" width="5" style="212"/>
    <col min="1532" max="1532" width="3" style="212" customWidth="1"/>
    <col min="1533" max="1533" width="3.5546875" style="212" customWidth="1"/>
    <col min="1534" max="1534" width="4.44140625" style="212" customWidth="1"/>
    <col min="1535" max="1535" width="13.44140625" style="212" customWidth="1"/>
    <col min="1536" max="1536" width="29.5546875" style="212" customWidth="1"/>
    <col min="1537" max="1537" width="4.5546875" style="212" customWidth="1"/>
    <col min="1538" max="1541" width="25.5546875" style="212" customWidth="1"/>
    <col min="1542" max="1542" width="21.5546875" style="212" customWidth="1"/>
    <col min="1543" max="1543" width="17.44140625" style="212" customWidth="1"/>
    <col min="1544" max="1544" width="18.44140625" style="212" customWidth="1"/>
    <col min="1545" max="1545" width="16.5546875" style="212" customWidth="1"/>
    <col min="1546" max="1546" width="18.5546875" style="212" customWidth="1"/>
    <col min="1547" max="1550" width="5" style="212"/>
    <col min="1551" max="1551" width="5.44140625" style="212" customWidth="1"/>
    <col min="1552" max="1552" width="4.5546875" style="212" customWidth="1"/>
    <col min="1553" max="1787" width="5" style="212"/>
    <col min="1788" max="1788" width="3" style="212" customWidth="1"/>
    <col min="1789" max="1789" width="3.5546875" style="212" customWidth="1"/>
    <col min="1790" max="1790" width="4.44140625" style="212" customWidth="1"/>
    <col min="1791" max="1791" width="13.44140625" style="212" customWidth="1"/>
    <col min="1792" max="1792" width="29.5546875" style="212" customWidth="1"/>
    <col min="1793" max="1793" width="4.5546875" style="212" customWidth="1"/>
    <col min="1794" max="1797" width="25.5546875" style="212" customWidth="1"/>
    <col min="1798" max="1798" width="21.5546875" style="212" customWidth="1"/>
    <col min="1799" max="1799" width="17.44140625" style="212" customWidth="1"/>
    <col min="1800" max="1800" width="18.44140625" style="212" customWidth="1"/>
    <col min="1801" max="1801" width="16.5546875" style="212" customWidth="1"/>
    <col min="1802" max="1802" width="18.5546875" style="212" customWidth="1"/>
    <col min="1803" max="1806" width="5" style="212"/>
    <col min="1807" max="1807" width="5.44140625" style="212" customWidth="1"/>
    <col min="1808" max="1808" width="4.5546875" style="212" customWidth="1"/>
    <col min="1809" max="2043" width="5" style="212"/>
    <col min="2044" max="2044" width="3" style="212" customWidth="1"/>
    <col min="2045" max="2045" width="3.5546875" style="212" customWidth="1"/>
    <col min="2046" max="2046" width="4.44140625" style="212" customWidth="1"/>
    <col min="2047" max="2047" width="13.44140625" style="212" customWidth="1"/>
    <col min="2048" max="2048" width="29.5546875" style="212" customWidth="1"/>
    <col min="2049" max="2049" width="4.5546875" style="212" customWidth="1"/>
    <col min="2050" max="2053" width="25.5546875" style="212" customWidth="1"/>
    <col min="2054" max="2054" width="21.5546875" style="212" customWidth="1"/>
    <col min="2055" max="2055" width="17.44140625" style="212" customWidth="1"/>
    <col min="2056" max="2056" width="18.44140625" style="212" customWidth="1"/>
    <col min="2057" max="2057" width="16.5546875" style="212" customWidth="1"/>
    <col min="2058" max="2058" width="18.5546875" style="212" customWidth="1"/>
    <col min="2059" max="2062" width="5" style="212"/>
    <col min="2063" max="2063" width="5.44140625" style="212" customWidth="1"/>
    <col min="2064" max="2064" width="4.5546875" style="212" customWidth="1"/>
    <col min="2065" max="2299" width="5" style="212"/>
    <col min="2300" max="2300" width="3" style="212" customWidth="1"/>
    <col min="2301" max="2301" width="3.5546875" style="212" customWidth="1"/>
    <col min="2302" max="2302" width="4.44140625" style="212" customWidth="1"/>
    <col min="2303" max="2303" width="13.44140625" style="212" customWidth="1"/>
    <col min="2304" max="2304" width="29.5546875" style="212" customWidth="1"/>
    <col min="2305" max="2305" width="4.5546875" style="212" customWidth="1"/>
    <col min="2306" max="2309" width="25.5546875" style="212" customWidth="1"/>
    <col min="2310" max="2310" width="21.5546875" style="212" customWidth="1"/>
    <col min="2311" max="2311" width="17.44140625" style="212" customWidth="1"/>
    <col min="2312" max="2312" width="18.44140625" style="212" customWidth="1"/>
    <col min="2313" max="2313" width="16.5546875" style="212" customWidth="1"/>
    <col min="2314" max="2314" width="18.5546875" style="212" customWidth="1"/>
    <col min="2315" max="2318" width="5" style="212"/>
    <col min="2319" max="2319" width="5.44140625" style="212" customWidth="1"/>
    <col min="2320" max="2320" width="4.5546875" style="212" customWidth="1"/>
    <col min="2321" max="2555" width="5" style="212"/>
    <col min="2556" max="2556" width="3" style="212" customWidth="1"/>
    <col min="2557" max="2557" width="3.5546875" style="212" customWidth="1"/>
    <col min="2558" max="2558" width="4.44140625" style="212" customWidth="1"/>
    <col min="2559" max="2559" width="13.44140625" style="212" customWidth="1"/>
    <col min="2560" max="2560" width="29.5546875" style="212" customWidth="1"/>
    <col min="2561" max="2561" width="4.5546875" style="212" customWidth="1"/>
    <col min="2562" max="2565" width="25.5546875" style="212" customWidth="1"/>
    <col min="2566" max="2566" width="21.5546875" style="212" customWidth="1"/>
    <col min="2567" max="2567" width="17.44140625" style="212" customWidth="1"/>
    <col min="2568" max="2568" width="18.44140625" style="212" customWidth="1"/>
    <col min="2569" max="2569" width="16.5546875" style="212" customWidth="1"/>
    <col min="2570" max="2570" width="18.5546875" style="212" customWidth="1"/>
    <col min="2571" max="2574" width="5" style="212"/>
    <col min="2575" max="2575" width="5.44140625" style="212" customWidth="1"/>
    <col min="2576" max="2576" width="4.5546875" style="212" customWidth="1"/>
    <col min="2577" max="2811" width="5" style="212"/>
    <col min="2812" max="2812" width="3" style="212" customWidth="1"/>
    <col min="2813" max="2813" width="3.5546875" style="212" customWidth="1"/>
    <col min="2814" max="2814" width="4.44140625" style="212" customWidth="1"/>
    <col min="2815" max="2815" width="13.44140625" style="212" customWidth="1"/>
    <col min="2816" max="2816" width="29.5546875" style="212" customWidth="1"/>
    <col min="2817" max="2817" width="4.5546875" style="212" customWidth="1"/>
    <col min="2818" max="2821" width="25.5546875" style="212" customWidth="1"/>
    <col min="2822" max="2822" width="21.5546875" style="212" customWidth="1"/>
    <col min="2823" max="2823" width="17.44140625" style="212" customWidth="1"/>
    <col min="2824" max="2824" width="18.44140625" style="212" customWidth="1"/>
    <col min="2825" max="2825" width="16.5546875" style="212" customWidth="1"/>
    <col min="2826" max="2826" width="18.5546875" style="212" customWidth="1"/>
    <col min="2827" max="2830" width="5" style="212"/>
    <col min="2831" max="2831" width="5.44140625" style="212" customWidth="1"/>
    <col min="2832" max="2832" width="4.5546875" style="212" customWidth="1"/>
    <col min="2833" max="3067" width="5" style="212"/>
    <col min="3068" max="3068" width="3" style="212" customWidth="1"/>
    <col min="3069" max="3069" width="3.5546875" style="212" customWidth="1"/>
    <col min="3070" max="3070" width="4.44140625" style="212" customWidth="1"/>
    <col min="3071" max="3071" width="13.44140625" style="212" customWidth="1"/>
    <col min="3072" max="3072" width="29.5546875" style="212" customWidth="1"/>
    <col min="3073" max="3073" width="4.5546875" style="212" customWidth="1"/>
    <col min="3074" max="3077" width="25.5546875" style="212" customWidth="1"/>
    <col min="3078" max="3078" width="21.5546875" style="212" customWidth="1"/>
    <col min="3079" max="3079" width="17.44140625" style="212" customWidth="1"/>
    <col min="3080" max="3080" width="18.44140625" style="212" customWidth="1"/>
    <col min="3081" max="3081" width="16.5546875" style="212" customWidth="1"/>
    <col min="3082" max="3082" width="18.5546875" style="212" customWidth="1"/>
    <col min="3083" max="3086" width="5" style="212"/>
    <col min="3087" max="3087" width="5.44140625" style="212" customWidth="1"/>
    <col min="3088" max="3088" width="4.5546875" style="212" customWidth="1"/>
    <col min="3089" max="3323" width="5" style="212"/>
    <col min="3324" max="3324" width="3" style="212" customWidth="1"/>
    <col min="3325" max="3325" width="3.5546875" style="212" customWidth="1"/>
    <col min="3326" max="3326" width="4.44140625" style="212" customWidth="1"/>
    <col min="3327" max="3327" width="13.44140625" style="212" customWidth="1"/>
    <col min="3328" max="3328" width="29.5546875" style="212" customWidth="1"/>
    <col min="3329" max="3329" width="4.5546875" style="212" customWidth="1"/>
    <col min="3330" max="3333" width="25.5546875" style="212" customWidth="1"/>
    <col min="3334" max="3334" width="21.5546875" style="212" customWidth="1"/>
    <col min="3335" max="3335" width="17.44140625" style="212" customWidth="1"/>
    <col min="3336" max="3336" width="18.44140625" style="212" customWidth="1"/>
    <col min="3337" max="3337" width="16.5546875" style="212" customWidth="1"/>
    <col min="3338" max="3338" width="18.5546875" style="212" customWidth="1"/>
    <col min="3339" max="3342" width="5" style="212"/>
    <col min="3343" max="3343" width="5.44140625" style="212" customWidth="1"/>
    <col min="3344" max="3344" width="4.5546875" style="212" customWidth="1"/>
    <col min="3345" max="3579" width="5" style="212"/>
    <col min="3580" max="3580" width="3" style="212" customWidth="1"/>
    <col min="3581" max="3581" width="3.5546875" style="212" customWidth="1"/>
    <col min="3582" max="3582" width="4.44140625" style="212" customWidth="1"/>
    <col min="3583" max="3583" width="13.44140625" style="212" customWidth="1"/>
    <col min="3584" max="3584" width="29.5546875" style="212" customWidth="1"/>
    <col min="3585" max="3585" width="4.5546875" style="212" customWidth="1"/>
    <col min="3586" max="3589" width="25.5546875" style="212" customWidth="1"/>
    <col min="3590" max="3590" width="21.5546875" style="212" customWidth="1"/>
    <col min="3591" max="3591" width="17.44140625" style="212" customWidth="1"/>
    <col min="3592" max="3592" width="18.44140625" style="212" customWidth="1"/>
    <col min="3593" max="3593" width="16.5546875" style="212" customWidth="1"/>
    <col min="3594" max="3594" width="18.5546875" style="212" customWidth="1"/>
    <col min="3595" max="3598" width="5" style="212"/>
    <col min="3599" max="3599" width="5.44140625" style="212" customWidth="1"/>
    <col min="3600" max="3600" width="4.5546875" style="212" customWidth="1"/>
    <col min="3601" max="3835" width="5" style="212"/>
    <col min="3836" max="3836" width="3" style="212" customWidth="1"/>
    <col min="3837" max="3837" width="3.5546875" style="212" customWidth="1"/>
    <col min="3838" max="3838" width="4.44140625" style="212" customWidth="1"/>
    <col min="3839" max="3839" width="13.44140625" style="212" customWidth="1"/>
    <col min="3840" max="3840" width="29.5546875" style="212" customWidth="1"/>
    <col min="3841" max="3841" width="4.5546875" style="212" customWidth="1"/>
    <col min="3842" max="3845" width="25.5546875" style="212" customWidth="1"/>
    <col min="3846" max="3846" width="21.5546875" style="212" customWidth="1"/>
    <col min="3847" max="3847" width="17.44140625" style="212" customWidth="1"/>
    <col min="3848" max="3848" width="18.44140625" style="212" customWidth="1"/>
    <col min="3849" max="3849" width="16.5546875" style="212" customWidth="1"/>
    <col min="3850" max="3850" width="18.5546875" style="212" customWidth="1"/>
    <col min="3851" max="3854" width="5" style="212"/>
    <col min="3855" max="3855" width="5.44140625" style="212" customWidth="1"/>
    <col min="3856" max="3856" width="4.5546875" style="212" customWidth="1"/>
    <col min="3857" max="4091" width="5" style="212"/>
    <col min="4092" max="4092" width="3" style="212" customWidth="1"/>
    <col min="4093" max="4093" width="3.5546875" style="212" customWidth="1"/>
    <col min="4094" max="4094" width="4.44140625" style="212" customWidth="1"/>
    <col min="4095" max="4095" width="13.44140625" style="212" customWidth="1"/>
    <col min="4096" max="4096" width="29.5546875" style="212" customWidth="1"/>
    <col min="4097" max="4097" width="4.5546875" style="212" customWidth="1"/>
    <col min="4098" max="4101" width="25.5546875" style="212" customWidth="1"/>
    <col min="4102" max="4102" width="21.5546875" style="212" customWidth="1"/>
    <col min="4103" max="4103" width="17.44140625" style="212" customWidth="1"/>
    <col min="4104" max="4104" width="18.44140625" style="212" customWidth="1"/>
    <col min="4105" max="4105" width="16.5546875" style="212" customWidth="1"/>
    <col min="4106" max="4106" width="18.5546875" style="212" customWidth="1"/>
    <col min="4107" max="4110" width="5" style="212"/>
    <col min="4111" max="4111" width="5.44140625" style="212" customWidth="1"/>
    <col min="4112" max="4112" width="4.5546875" style="212" customWidth="1"/>
    <col min="4113" max="4347" width="5" style="212"/>
    <col min="4348" max="4348" width="3" style="212" customWidth="1"/>
    <col min="4349" max="4349" width="3.5546875" style="212" customWidth="1"/>
    <col min="4350" max="4350" width="4.44140625" style="212" customWidth="1"/>
    <col min="4351" max="4351" width="13.44140625" style="212" customWidth="1"/>
    <col min="4352" max="4352" width="29.5546875" style="212" customWidth="1"/>
    <col min="4353" max="4353" width="4.5546875" style="212" customWidth="1"/>
    <col min="4354" max="4357" width="25.5546875" style="212" customWidth="1"/>
    <col min="4358" max="4358" width="21.5546875" style="212" customWidth="1"/>
    <col min="4359" max="4359" width="17.44140625" style="212" customWidth="1"/>
    <col min="4360" max="4360" width="18.44140625" style="212" customWidth="1"/>
    <col min="4361" max="4361" width="16.5546875" style="212" customWidth="1"/>
    <col min="4362" max="4362" width="18.5546875" style="212" customWidth="1"/>
    <col min="4363" max="4366" width="5" style="212"/>
    <col min="4367" max="4367" width="5.44140625" style="212" customWidth="1"/>
    <col min="4368" max="4368" width="4.5546875" style="212" customWidth="1"/>
    <col min="4369" max="4603" width="5" style="212"/>
    <col min="4604" max="4604" width="3" style="212" customWidth="1"/>
    <col min="4605" max="4605" width="3.5546875" style="212" customWidth="1"/>
    <col min="4606" max="4606" width="4.44140625" style="212" customWidth="1"/>
    <col min="4607" max="4607" width="13.44140625" style="212" customWidth="1"/>
    <col min="4608" max="4608" width="29.5546875" style="212" customWidth="1"/>
    <col min="4609" max="4609" width="4.5546875" style="212" customWidth="1"/>
    <col min="4610" max="4613" width="25.5546875" style="212" customWidth="1"/>
    <col min="4614" max="4614" width="21.5546875" style="212" customWidth="1"/>
    <col min="4615" max="4615" width="17.44140625" style="212" customWidth="1"/>
    <col min="4616" max="4616" width="18.44140625" style="212" customWidth="1"/>
    <col min="4617" max="4617" width="16.5546875" style="212" customWidth="1"/>
    <col min="4618" max="4618" width="18.5546875" style="212" customWidth="1"/>
    <col min="4619" max="4622" width="5" style="212"/>
    <col min="4623" max="4623" width="5.44140625" style="212" customWidth="1"/>
    <col min="4624" max="4624" width="4.5546875" style="212" customWidth="1"/>
    <col min="4625" max="4859" width="5" style="212"/>
    <col min="4860" max="4860" width="3" style="212" customWidth="1"/>
    <col min="4861" max="4861" width="3.5546875" style="212" customWidth="1"/>
    <col min="4862" max="4862" width="4.44140625" style="212" customWidth="1"/>
    <col min="4863" max="4863" width="13.44140625" style="212" customWidth="1"/>
    <col min="4864" max="4864" width="29.5546875" style="212" customWidth="1"/>
    <col min="4865" max="4865" width="4.5546875" style="212" customWidth="1"/>
    <col min="4866" max="4869" width="25.5546875" style="212" customWidth="1"/>
    <col min="4870" max="4870" width="21.5546875" style="212" customWidth="1"/>
    <col min="4871" max="4871" width="17.44140625" style="212" customWidth="1"/>
    <col min="4872" max="4872" width="18.44140625" style="212" customWidth="1"/>
    <col min="4873" max="4873" width="16.5546875" style="212" customWidth="1"/>
    <col min="4874" max="4874" width="18.5546875" style="212" customWidth="1"/>
    <col min="4875" max="4878" width="5" style="212"/>
    <col min="4879" max="4879" width="5.44140625" style="212" customWidth="1"/>
    <col min="4880" max="4880" width="4.5546875" style="212" customWidth="1"/>
    <col min="4881" max="5115" width="5" style="212"/>
    <col min="5116" max="5116" width="3" style="212" customWidth="1"/>
    <col min="5117" max="5117" width="3.5546875" style="212" customWidth="1"/>
    <col min="5118" max="5118" width="4.44140625" style="212" customWidth="1"/>
    <col min="5119" max="5119" width="13.44140625" style="212" customWidth="1"/>
    <col min="5120" max="5120" width="29.5546875" style="212" customWidth="1"/>
    <col min="5121" max="5121" width="4.5546875" style="212" customWidth="1"/>
    <col min="5122" max="5125" width="25.5546875" style="212" customWidth="1"/>
    <col min="5126" max="5126" width="21.5546875" style="212" customWidth="1"/>
    <col min="5127" max="5127" width="17.44140625" style="212" customWidth="1"/>
    <col min="5128" max="5128" width="18.44140625" style="212" customWidth="1"/>
    <col min="5129" max="5129" width="16.5546875" style="212" customWidth="1"/>
    <col min="5130" max="5130" width="18.5546875" style="212" customWidth="1"/>
    <col min="5131" max="5134" width="5" style="212"/>
    <col min="5135" max="5135" width="5.44140625" style="212" customWidth="1"/>
    <col min="5136" max="5136" width="4.5546875" style="212" customWidth="1"/>
    <col min="5137" max="5371" width="5" style="212"/>
    <col min="5372" max="5372" width="3" style="212" customWidth="1"/>
    <col min="5373" max="5373" width="3.5546875" style="212" customWidth="1"/>
    <col min="5374" max="5374" width="4.44140625" style="212" customWidth="1"/>
    <col min="5375" max="5375" width="13.44140625" style="212" customWidth="1"/>
    <col min="5376" max="5376" width="29.5546875" style="212" customWidth="1"/>
    <col min="5377" max="5377" width="4.5546875" style="212" customWidth="1"/>
    <col min="5378" max="5381" width="25.5546875" style="212" customWidth="1"/>
    <col min="5382" max="5382" width="21.5546875" style="212" customWidth="1"/>
    <col min="5383" max="5383" width="17.44140625" style="212" customWidth="1"/>
    <col min="5384" max="5384" width="18.44140625" style="212" customWidth="1"/>
    <col min="5385" max="5385" width="16.5546875" style="212" customWidth="1"/>
    <col min="5386" max="5386" width="18.5546875" style="212" customWidth="1"/>
    <col min="5387" max="5390" width="5" style="212"/>
    <col min="5391" max="5391" width="5.44140625" style="212" customWidth="1"/>
    <col min="5392" max="5392" width="4.5546875" style="212" customWidth="1"/>
    <col min="5393" max="5627" width="5" style="212"/>
    <col min="5628" max="5628" width="3" style="212" customWidth="1"/>
    <col min="5629" max="5629" width="3.5546875" style="212" customWidth="1"/>
    <col min="5630" max="5630" width="4.44140625" style="212" customWidth="1"/>
    <col min="5631" max="5631" width="13.44140625" style="212" customWidth="1"/>
    <col min="5632" max="5632" width="29.5546875" style="212" customWidth="1"/>
    <col min="5633" max="5633" width="4.5546875" style="212" customWidth="1"/>
    <col min="5634" max="5637" width="25.5546875" style="212" customWidth="1"/>
    <col min="5638" max="5638" width="21.5546875" style="212" customWidth="1"/>
    <col min="5639" max="5639" width="17.44140625" style="212" customWidth="1"/>
    <col min="5640" max="5640" width="18.44140625" style="212" customWidth="1"/>
    <col min="5641" max="5641" width="16.5546875" style="212" customWidth="1"/>
    <col min="5642" max="5642" width="18.5546875" style="212" customWidth="1"/>
    <col min="5643" max="5646" width="5" style="212"/>
    <col min="5647" max="5647" width="5.44140625" style="212" customWidth="1"/>
    <col min="5648" max="5648" width="4.5546875" style="212" customWidth="1"/>
    <col min="5649" max="5883" width="5" style="212"/>
    <col min="5884" max="5884" width="3" style="212" customWidth="1"/>
    <col min="5885" max="5885" width="3.5546875" style="212" customWidth="1"/>
    <col min="5886" max="5886" width="4.44140625" style="212" customWidth="1"/>
    <col min="5887" max="5887" width="13.44140625" style="212" customWidth="1"/>
    <col min="5888" max="5888" width="29.5546875" style="212" customWidth="1"/>
    <col min="5889" max="5889" width="4.5546875" style="212" customWidth="1"/>
    <col min="5890" max="5893" width="25.5546875" style="212" customWidth="1"/>
    <col min="5894" max="5894" width="21.5546875" style="212" customWidth="1"/>
    <col min="5895" max="5895" width="17.44140625" style="212" customWidth="1"/>
    <col min="5896" max="5896" width="18.44140625" style="212" customWidth="1"/>
    <col min="5897" max="5897" width="16.5546875" style="212" customWidth="1"/>
    <col min="5898" max="5898" width="18.5546875" style="212" customWidth="1"/>
    <col min="5899" max="5902" width="5" style="212"/>
    <col min="5903" max="5903" width="5.44140625" style="212" customWidth="1"/>
    <col min="5904" max="5904" width="4.5546875" style="212" customWidth="1"/>
    <col min="5905" max="6139" width="5" style="212"/>
    <col min="6140" max="6140" width="3" style="212" customWidth="1"/>
    <col min="6141" max="6141" width="3.5546875" style="212" customWidth="1"/>
    <col min="6142" max="6142" width="4.44140625" style="212" customWidth="1"/>
    <col min="6143" max="6143" width="13.44140625" style="212" customWidth="1"/>
    <col min="6144" max="6144" width="29.5546875" style="212" customWidth="1"/>
    <col min="6145" max="6145" width="4.5546875" style="212" customWidth="1"/>
    <col min="6146" max="6149" width="25.5546875" style="212" customWidth="1"/>
    <col min="6150" max="6150" width="21.5546875" style="212" customWidth="1"/>
    <col min="6151" max="6151" width="17.44140625" style="212" customWidth="1"/>
    <col min="6152" max="6152" width="18.44140625" style="212" customWidth="1"/>
    <col min="6153" max="6153" width="16.5546875" style="212" customWidth="1"/>
    <col min="6154" max="6154" width="18.5546875" style="212" customWidth="1"/>
    <col min="6155" max="6158" width="5" style="212"/>
    <col min="6159" max="6159" width="5.44140625" style="212" customWidth="1"/>
    <col min="6160" max="6160" width="4.5546875" style="212" customWidth="1"/>
    <col min="6161" max="6395" width="5" style="212"/>
    <col min="6396" max="6396" width="3" style="212" customWidth="1"/>
    <col min="6397" max="6397" width="3.5546875" style="212" customWidth="1"/>
    <col min="6398" max="6398" width="4.44140625" style="212" customWidth="1"/>
    <col min="6399" max="6399" width="13.44140625" style="212" customWidth="1"/>
    <col min="6400" max="6400" width="29.5546875" style="212" customWidth="1"/>
    <col min="6401" max="6401" width="4.5546875" style="212" customWidth="1"/>
    <col min="6402" max="6405" width="25.5546875" style="212" customWidth="1"/>
    <col min="6406" max="6406" width="21.5546875" style="212" customWidth="1"/>
    <col min="6407" max="6407" width="17.44140625" style="212" customWidth="1"/>
    <col min="6408" max="6408" width="18.44140625" style="212" customWidth="1"/>
    <col min="6409" max="6409" width="16.5546875" style="212" customWidth="1"/>
    <col min="6410" max="6410" width="18.5546875" style="212" customWidth="1"/>
    <col min="6411" max="6414" width="5" style="212"/>
    <col min="6415" max="6415" width="5.44140625" style="212" customWidth="1"/>
    <col min="6416" max="6416" width="4.5546875" style="212" customWidth="1"/>
    <col min="6417" max="6651" width="5" style="212"/>
    <col min="6652" max="6652" width="3" style="212" customWidth="1"/>
    <col min="6653" max="6653" width="3.5546875" style="212" customWidth="1"/>
    <col min="6654" max="6654" width="4.44140625" style="212" customWidth="1"/>
    <col min="6655" max="6655" width="13.44140625" style="212" customWidth="1"/>
    <col min="6656" max="6656" width="29.5546875" style="212" customWidth="1"/>
    <col min="6657" max="6657" width="4.5546875" style="212" customWidth="1"/>
    <col min="6658" max="6661" width="25.5546875" style="212" customWidth="1"/>
    <col min="6662" max="6662" width="21.5546875" style="212" customWidth="1"/>
    <col min="6663" max="6663" width="17.44140625" style="212" customWidth="1"/>
    <col min="6664" max="6664" width="18.44140625" style="212" customWidth="1"/>
    <col min="6665" max="6665" width="16.5546875" style="212" customWidth="1"/>
    <col min="6666" max="6666" width="18.5546875" style="212" customWidth="1"/>
    <col min="6667" max="6670" width="5" style="212"/>
    <col min="6671" max="6671" width="5.44140625" style="212" customWidth="1"/>
    <col min="6672" max="6672" width="4.5546875" style="212" customWidth="1"/>
    <col min="6673" max="6907" width="5" style="212"/>
    <col min="6908" max="6908" width="3" style="212" customWidth="1"/>
    <col min="6909" max="6909" width="3.5546875" style="212" customWidth="1"/>
    <col min="6910" max="6910" width="4.44140625" style="212" customWidth="1"/>
    <col min="6911" max="6911" width="13.44140625" style="212" customWidth="1"/>
    <col min="6912" max="6912" width="29.5546875" style="212" customWidth="1"/>
    <col min="6913" max="6913" width="4.5546875" style="212" customWidth="1"/>
    <col min="6914" max="6917" width="25.5546875" style="212" customWidth="1"/>
    <col min="6918" max="6918" width="21.5546875" style="212" customWidth="1"/>
    <col min="6919" max="6919" width="17.44140625" style="212" customWidth="1"/>
    <col min="6920" max="6920" width="18.44140625" style="212" customWidth="1"/>
    <col min="6921" max="6921" width="16.5546875" style="212" customWidth="1"/>
    <col min="6922" max="6922" width="18.5546875" style="212" customWidth="1"/>
    <col min="6923" max="6926" width="5" style="212"/>
    <col min="6927" max="6927" width="5.44140625" style="212" customWidth="1"/>
    <col min="6928" max="6928" width="4.5546875" style="212" customWidth="1"/>
    <col min="6929" max="7163" width="5" style="212"/>
    <col min="7164" max="7164" width="3" style="212" customWidth="1"/>
    <col min="7165" max="7165" width="3.5546875" style="212" customWidth="1"/>
    <col min="7166" max="7166" width="4.44140625" style="212" customWidth="1"/>
    <col min="7167" max="7167" width="13.44140625" style="212" customWidth="1"/>
    <col min="7168" max="7168" width="29.5546875" style="212" customWidth="1"/>
    <col min="7169" max="7169" width="4.5546875" style="212" customWidth="1"/>
    <col min="7170" max="7173" width="25.5546875" style="212" customWidth="1"/>
    <col min="7174" max="7174" width="21.5546875" style="212" customWidth="1"/>
    <col min="7175" max="7175" width="17.44140625" style="212" customWidth="1"/>
    <col min="7176" max="7176" width="18.44140625" style="212" customWidth="1"/>
    <col min="7177" max="7177" width="16.5546875" style="212" customWidth="1"/>
    <col min="7178" max="7178" width="18.5546875" style="212" customWidth="1"/>
    <col min="7179" max="7182" width="5" style="212"/>
    <col min="7183" max="7183" width="5.44140625" style="212" customWidth="1"/>
    <col min="7184" max="7184" width="4.5546875" style="212" customWidth="1"/>
    <col min="7185" max="7419" width="5" style="212"/>
    <col min="7420" max="7420" width="3" style="212" customWidth="1"/>
    <col min="7421" max="7421" width="3.5546875" style="212" customWidth="1"/>
    <col min="7422" max="7422" width="4.44140625" style="212" customWidth="1"/>
    <col min="7423" max="7423" width="13.44140625" style="212" customWidth="1"/>
    <col min="7424" max="7424" width="29.5546875" style="212" customWidth="1"/>
    <col min="7425" max="7425" width="4.5546875" style="212" customWidth="1"/>
    <col min="7426" max="7429" width="25.5546875" style="212" customWidth="1"/>
    <col min="7430" max="7430" width="21.5546875" style="212" customWidth="1"/>
    <col min="7431" max="7431" width="17.44140625" style="212" customWidth="1"/>
    <col min="7432" max="7432" width="18.44140625" style="212" customWidth="1"/>
    <col min="7433" max="7433" width="16.5546875" style="212" customWidth="1"/>
    <col min="7434" max="7434" width="18.5546875" style="212" customWidth="1"/>
    <col min="7435" max="7438" width="5" style="212"/>
    <col min="7439" max="7439" width="5.44140625" style="212" customWidth="1"/>
    <col min="7440" max="7440" width="4.5546875" style="212" customWidth="1"/>
    <col min="7441" max="7675" width="5" style="212"/>
    <col min="7676" max="7676" width="3" style="212" customWidth="1"/>
    <col min="7677" max="7677" width="3.5546875" style="212" customWidth="1"/>
    <col min="7678" max="7678" width="4.44140625" style="212" customWidth="1"/>
    <col min="7679" max="7679" width="13.44140625" style="212" customWidth="1"/>
    <col min="7680" max="7680" width="29.5546875" style="212" customWidth="1"/>
    <col min="7681" max="7681" width="4.5546875" style="212" customWidth="1"/>
    <col min="7682" max="7685" width="25.5546875" style="212" customWidth="1"/>
    <col min="7686" max="7686" width="21.5546875" style="212" customWidth="1"/>
    <col min="7687" max="7687" width="17.44140625" style="212" customWidth="1"/>
    <col min="7688" max="7688" width="18.44140625" style="212" customWidth="1"/>
    <col min="7689" max="7689" width="16.5546875" style="212" customWidth="1"/>
    <col min="7690" max="7690" width="18.5546875" style="212" customWidth="1"/>
    <col min="7691" max="7694" width="5" style="212"/>
    <col min="7695" max="7695" width="5.44140625" style="212" customWidth="1"/>
    <col min="7696" max="7696" width="4.5546875" style="212" customWidth="1"/>
    <col min="7697" max="7931" width="5" style="212"/>
    <col min="7932" max="7932" width="3" style="212" customWidth="1"/>
    <col min="7933" max="7933" width="3.5546875" style="212" customWidth="1"/>
    <col min="7934" max="7934" width="4.44140625" style="212" customWidth="1"/>
    <col min="7935" max="7935" width="13.44140625" style="212" customWidth="1"/>
    <col min="7936" max="7936" width="29.5546875" style="212" customWidth="1"/>
    <col min="7937" max="7937" width="4.5546875" style="212" customWidth="1"/>
    <col min="7938" max="7941" width="25.5546875" style="212" customWidth="1"/>
    <col min="7942" max="7942" width="21.5546875" style="212" customWidth="1"/>
    <col min="7943" max="7943" width="17.44140625" style="212" customWidth="1"/>
    <col min="7944" max="7944" width="18.44140625" style="212" customWidth="1"/>
    <col min="7945" max="7945" width="16.5546875" style="212" customWidth="1"/>
    <col min="7946" max="7946" width="18.5546875" style="212" customWidth="1"/>
    <col min="7947" max="7950" width="5" style="212"/>
    <col min="7951" max="7951" width="5.44140625" style="212" customWidth="1"/>
    <col min="7952" max="7952" width="4.5546875" style="212" customWidth="1"/>
    <col min="7953" max="8187" width="5" style="212"/>
    <col min="8188" max="8188" width="3" style="212" customWidth="1"/>
    <col min="8189" max="8189" width="3.5546875" style="212" customWidth="1"/>
    <col min="8190" max="8190" width="4.44140625" style="212" customWidth="1"/>
    <col min="8191" max="8191" width="13.44140625" style="212" customWidth="1"/>
    <col min="8192" max="8192" width="29.5546875" style="212" customWidth="1"/>
    <col min="8193" max="8193" width="4.5546875" style="212" customWidth="1"/>
    <col min="8194" max="8197" width="25.5546875" style="212" customWidth="1"/>
    <col min="8198" max="8198" width="21.5546875" style="212" customWidth="1"/>
    <col min="8199" max="8199" width="17.44140625" style="212" customWidth="1"/>
    <col min="8200" max="8200" width="18.44140625" style="212" customWidth="1"/>
    <col min="8201" max="8201" width="16.5546875" style="212" customWidth="1"/>
    <col min="8202" max="8202" width="18.5546875" style="212" customWidth="1"/>
    <col min="8203" max="8206" width="5" style="212"/>
    <col min="8207" max="8207" width="5.44140625" style="212" customWidth="1"/>
    <col min="8208" max="8208" width="4.5546875" style="212" customWidth="1"/>
    <col min="8209" max="8443" width="5" style="212"/>
    <col min="8444" max="8444" width="3" style="212" customWidth="1"/>
    <col min="8445" max="8445" width="3.5546875" style="212" customWidth="1"/>
    <col min="8446" max="8446" width="4.44140625" style="212" customWidth="1"/>
    <col min="8447" max="8447" width="13.44140625" style="212" customWidth="1"/>
    <col min="8448" max="8448" width="29.5546875" style="212" customWidth="1"/>
    <col min="8449" max="8449" width="4.5546875" style="212" customWidth="1"/>
    <col min="8450" max="8453" width="25.5546875" style="212" customWidth="1"/>
    <col min="8454" max="8454" width="21.5546875" style="212" customWidth="1"/>
    <col min="8455" max="8455" width="17.44140625" style="212" customWidth="1"/>
    <col min="8456" max="8456" width="18.44140625" style="212" customWidth="1"/>
    <col min="8457" max="8457" width="16.5546875" style="212" customWidth="1"/>
    <col min="8458" max="8458" width="18.5546875" style="212" customWidth="1"/>
    <col min="8459" max="8462" width="5" style="212"/>
    <col min="8463" max="8463" width="5.44140625" style="212" customWidth="1"/>
    <col min="8464" max="8464" width="4.5546875" style="212" customWidth="1"/>
    <col min="8465" max="8699" width="5" style="212"/>
    <col min="8700" max="8700" width="3" style="212" customWidth="1"/>
    <col min="8701" max="8701" width="3.5546875" style="212" customWidth="1"/>
    <col min="8702" max="8702" width="4.44140625" style="212" customWidth="1"/>
    <col min="8703" max="8703" width="13.44140625" style="212" customWidth="1"/>
    <col min="8704" max="8704" width="29.5546875" style="212" customWidth="1"/>
    <col min="8705" max="8705" width="4.5546875" style="212" customWidth="1"/>
    <col min="8706" max="8709" width="25.5546875" style="212" customWidth="1"/>
    <col min="8710" max="8710" width="21.5546875" style="212" customWidth="1"/>
    <col min="8711" max="8711" width="17.44140625" style="212" customWidth="1"/>
    <col min="8712" max="8712" width="18.44140625" style="212" customWidth="1"/>
    <col min="8713" max="8713" width="16.5546875" style="212" customWidth="1"/>
    <col min="8714" max="8714" width="18.5546875" style="212" customWidth="1"/>
    <col min="8715" max="8718" width="5" style="212"/>
    <col min="8719" max="8719" width="5.44140625" style="212" customWidth="1"/>
    <col min="8720" max="8720" width="4.5546875" style="212" customWidth="1"/>
    <col min="8721" max="8955" width="5" style="212"/>
    <col min="8956" max="8956" width="3" style="212" customWidth="1"/>
    <col min="8957" max="8957" width="3.5546875" style="212" customWidth="1"/>
    <col min="8958" max="8958" width="4.44140625" style="212" customWidth="1"/>
    <col min="8959" max="8959" width="13.44140625" style="212" customWidth="1"/>
    <col min="8960" max="8960" width="29.5546875" style="212" customWidth="1"/>
    <col min="8961" max="8961" width="4.5546875" style="212" customWidth="1"/>
    <col min="8962" max="8965" width="25.5546875" style="212" customWidth="1"/>
    <col min="8966" max="8966" width="21.5546875" style="212" customWidth="1"/>
    <col min="8967" max="8967" width="17.44140625" style="212" customWidth="1"/>
    <col min="8968" max="8968" width="18.44140625" style="212" customWidth="1"/>
    <col min="8969" max="8969" width="16.5546875" style="212" customWidth="1"/>
    <col min="8970" max="8970" width="18.5546875" style="212" customWidth="1"/>
    <col min="8971" max="8974" width="5" style="212"/>
    <col min="8975" max="8975" width="5.44140625" style="212" customWidth="1"/>
    <col min="8976" max="8976" width="4.5546875" style="212" customWidth="1"/>
    <col min="8977" max="9211" width="5" style="212"/>
    <col min="9212" max="9212" width="3" style="212" customWidth="1"/>
    <col min="9213" max="9213" width="3.5546875" style="212" customWidth="1"/>
    <col min="9214" max="9214" width="4.44140625" style="212" customWidth="1"/>
    <col min="9215" max="9215" width="13.44140625" style="212" customWidth="1"/>
    <col min="9216" max="9216" width="29.5546875" style="212" customWidth="1"/>
    <col min="9217" max="9217" width="4.5546875" style="212" customWidth="1"/>
    <col min="9218" max="9221" width="25.5546875" style="212" customWidth="1"/>
    <col min="9222" max="9222" width="21.5546875" style="212" customWidth="1"/>
    <col min="9223" max="9223" width="17.44140625" style="212" customWidth="1"/>
    <col min="9224" max="9224" width="18.44140625" style="212" customWidth="1"/>
    <col min="9225" max="9225" width="16.5546875" style="212" customWidth="1"/>
    <col min="9226" max="9226" width="18.5546875" style="212" customWidth="1"/>
    <col min="9227" max="9230" width="5" style="212"/>
    <col min="9231" max="9231" width="5.44140625" style="212" customWidth="1"/>
    <col min="9232" max="9232" width="4.5546875" style="212" customWidth="1"/>
    <col min="9233" max="9467" width="5" style="212"/>
    <col min="9468" max="9468" width="3" style="212" customWidth="1"/>
    <col min="9469" max="9469" width="3.5546875" style="212" customWidth="1"/>
    <col min="9470" max="9470" width="4.44140625" style="212" customWidth="1"/>
    <col min="9471" max="9471" width="13.44140625" style="212" customWidth="1"/>
    <col min="9472" max="9472" width="29.5546875" style="212" customWidth="1"/>
    <col min="9473" max="9473" width="4.5546875" style="212" customWidth="1"/>
    <col min="9474" max="9477" width="25.5546875" style="212" customWidth="1"/>
    <col min="9478" max="9478" width="21.5546875" style="212" customWidth="1"/>
    <col min="9479" max="9479" width="17.44140625" style="212" customWidth="1"/>
    <col min="9480" max="9480" width="18.44140625" style="212" customWidth="1"/>
    <col min="9481" max="9481" width="16.5546875" style="212" customWidth="1"/>
    <col min="9482" max="9482" width="18.5546875" style="212" customWidth="1"/>
    <col min="9483" max="9486" width="5" style="212"/>
    <col min="9487" max="9487" width="5.44140625" style="212" customWidth="1"/>
    <col min="9488" max="9488" width="4.5546875" style="212" customWidth="1"/>
    <col min="9489" max="9723" width="5" style="212"/>
    <col min="9724" max="9724" width="3" style="212" customWidth="1"/>
    <col min="9725" max="9725" width="3.5546875" style="212" customWidth="1"/>
    <col min="9726" max="9726" width="4.44140625" style="212" customWidth="1"/>
    <col min="9727" max="9727" width="13.44140625" style="212" customWidth="1"/>
    <col min="9728" max="9728" width="29.5546875" style="212" customWidth="1"/>
    <col min="9729" max="9729" width="4.5546875" style="212" customWidth="1"/>
    <col min="9730" max="9733" width="25.5546875" style="212" customWidth="1"/>
    <col min="9734" max="9734" width="21.5546875" style="212" customWidth="1"/>
    <col min="9735" max="9735" width="17.44140625" style="212" customWidth="1"/>
    <col min="9736" max="9736" width="18.44140625" style="212" customWidth="1"/>
    <col min="9737" max="9737" width="16.5546875" style="212" customWidth="1"/>
    <col min="9738" max="9738" width="18.5546875" style="212" customWidth="1"/>
    <col min="9739" max="9742" width="5" style="212"/>
    <col min="9743" max="9743" width="5.44140625" style="212" customWidth="1"/>
    <col min="9744" max="9744" width="4.5546875" style="212" customWidth="1"/>
    <col min="9745" max="9979" width="5" style="212"/>
    <col min="9980" max="9980" width="3" style="212" customWidth="1"/>
    <col min="9981" max="9981" width="3.5546875" style="212" customWidth="1"/>
    <col min="9982" max="9982" width="4.44140625" style="212" customWidth="1"/>
    <col min="9983" max="9983" width="13.44140625" style="212" customWidth="1"/>
    <col min="9984" max="9984" width="29.5546875" style="212" customWidth="1"/>
    <col min="9985" max="9985" width="4.5546875" style="212" customWidth="1"/>
    <col min="9986" max="9989" width="25.5546875" style="212" customWidth="1"/>
    <col min="9990" max="9990" width="21.5546875" style="212" customWidth="1"/>
    <col min="9991" max="9991" width="17.44140625" style="212" customWidth="1"/>
    <col min="9992" max="9992" width="18.44140625" style="212" customWidth="1"/>
    <col min="9993" max="9993" width="16.5546875" style="212" customWidth="1"/>
    <col min="9994" max="9994" width="18.5546875" style="212" customWidth="1"/>
    <col min="9995" max="9998" width="5" style="212"/>
    <col min="9999" max="9999" width="5.44140625" style="212" customWidth="1"/>
    <col min="10000" max="10000" width="4.5546875" style="212" customWidth="1"/>
    <col min="10001" max="10235" width="5" style="212"/>
    <col min="10236" max="10236" width="3" style="212" customWidth="1"/>
    <col min="10237" max="10237" width="3.5546875" style="212" customWidth="1"/>
    <col min="10238" max="10238" width="4.44140625" style="212" customWidth="1"/>
    <col min="10239" max="10239" width="13.44140625" style="212" customWidth="1"/>
    <col min="10240" max="10240" width="29.5546875" style="212" customWidth="1"/>
    <col min="10241" max="10241" width="4.5546875" style="212" customWidth="1"/>
    <col min="10242" max="10245" width="25.5546875" style="212" customWidth="1"/>
    <col min="10246" max="10246" width="21.5546875" style="212" customWidth="1"/>
    <col min="10247" max="10247" width="17.44140625" style="212" customWidth="1"/>
    <col min="10248" max="10248" width="18.44140625" style="212" customWidth="1"/>
    <col min="10249" max="10249" width="16.5546875" style="212" customWidth="1"/>
    <col min="10250" max="10250" width="18.5546875" style="212" customWidth="1"/>
    <col min="10251" max="10254" width="5" style="212"/>
    <col min="10255" max="10255" width="5.44140625" style="212" customWidth="1"/>
    <col min="10256" max="10256" width="4.5546875" style="212" customWidth="1"/>
    <col min="10257" max="10491" width="5" style="212"/>
    <col min="10492" max="10492" width="3" style="212" customWidth="1"/>
    <col min="10493" max="10493" width="3.5546875" style="212" customWidth="1"/>
    <col min="10494" max="10494" width="4.44140625" style="212" customWidth="1"/>
    <col min="10495" max="10495" width="13.44140625" style="212" customWidth="1"/>
    <col min="10496" max="10496" width="29.5546875" style="212" customWidth="1"/>
    <col min="10497" max="10497" width="4.5546875" style="212" customWidth="1"/>
    <col min="10498" max="10501" width="25.5546875" style="212" customWidth="1"/>
    <col min="10502" max="10502" width="21.5546875" style="212" customWidth="1"/>
    <col min="10503" max="10503" width="17.44140625" style="212" customWidth="1"/>
    <col min="10504" max="10504" width="18.44140625" style="212" customWidth="1"/>
    <col min="10505" max="10505" width="16.5546875" style="212" customWidth="1"/>
    <col min="10506" max="10506" width="18.5546875" style="212" customWidth="1"/>
    <col min="10507" max="10510" width="5" style="212"/>
    <col min="10511" max="10511" width="5.44140625" style="212" customWidth="1"/>
    <col min="10512" max="10512" width="4.5546875" style="212" customWidth="1"/>
    <col min="10513" max="10747" width="5" style="212"/>
    <col min="10748" max="10748" width="3" style="212" customWidth="1"/>
    <col min="10749" max="10749" width="3.5546875" style="212" customWidth="1"/>
    <col min="10750" max="10750" width="4.44140625" style="212" customWidth="1"/>
    <col min="10751" max="10751" width="13.44140625" style="212" customWidth="1"/>
    <col min="10752" max="10752" width="29.5546875" style="212" customWidth="1"/>
    <col min="10753" max="10753" width="4.5546875" style="212" customWidth="1"/>
    <col min="10754" max="10757" width="25.5546875" style="212" customWidth="1"/>
    <col min="10758" max="10758" width="21.5546875" style="212" customWidth="1"/>
    <col min="10759" max="10759" width="17.44140625" style="212" customWidth="1"/>
    <col min="10760" max="10760" width="18.44140625" style="212" customWidth="1"/>
    <col min="10761" max="10761" width="16.5546875" style="212" customWidth="1"/>
    <col min="10762" max="10762" width="18.5546875" style="212" customWidth="1"/>
    <col min="10763" max="10766" width="5" style="212"/>
    <col min="10767" max="10767" width="5.44140625" style="212" customWidth="1"/>
    <col min="10768" max="10768" width="4.5546875" style="212" customWidth="1"/>
    <col min="10769" max="11003" width="5" style="212"/>
    <col min="11004" max="11004" width="3" style="212" customWidth="1"/>
    <col min="11005" max="11005" width="3.5546875" style="212" customWidth="1"/>
    <col min="11006" max="11006" width="4.44140625" style="212" customWidth="1"/>
    <col min="11007" max="11007" width="13.44140625" style="212" customWidth="1"/>
    <col min="11008" max="11008" width="29.5546875" style="212" customWidth="1"/>
    <col min="11009" max="11009" width="4.5546875" style="212" customWidth="1"/>
    <col min="11010" max="11013" width="25.5546875" style="212" customWidth="1"/>
    <col min="11014" max="11014" width="21.5546875" style="212" customWidth="1"/>
    <col min="11015" max="11015" width="17.44140625" style="212" customWidth="1"/>
    <col min="11016" max="11016" width="18.44140625" style="212" customWidth="1"/>
    <col min="11017" max="11017" width="16.5546875" style="212" customWidth="1"/>
    <col min="11018" max="11018" width="18.5546875" style="212" customWidth="1"/>
    <col min="11019" max="11022" width="5" style="212"/>
    <col min="11023" max="11023" width="5.44140625" style="212" customWidth="1"/>
    <col min="11024" max="11024" width="4.5546875" style="212" customWidth="1"/>
    <col min="11025" max="11259" width="5" style="212"/>
    <col min="11260" max="11260" width="3" style="212" customWidth="1"/>
    <col min="11261" max="11261" width="3.5546875" style="212" customWidth="1"/>
    <col min="11262" max="11262" width="4.44140625" style="212" customWidth="1"/>
    <col min="11263" max="11263" width="13.44140625" style="212" customWidth="1"/>
    <col min="11264" max="11264" width="29.5546875" style="212" customWidth="1"/>
    <col min="11265" max="11265" width="4.5546875" style="212" customWidth="1"/>
    <col min="11266" max="11269" width="25.5546875" style="212" customWidth="1"/>
    <col min="11270" max="11270" width="21.5546875" style="212" customWidth="1"/>
    <col min="11271" max="11271" width="17.44140625" style="212" customWidth="1"/>
    <col min="11272" max="11272" width="18.44140625" style="212" customWidth="1"/>
    <col min="11273" max="11273" width="16.5546875" style="212" customWidth="1"/>
    <col min="11274" max="11274" width="18.5546875" style="212" customWidth="1"/>
    <col min="11275" max="11278" width="5" style="212"/>
    <col min="11279" max="11279" width="5.44140625" style="212" customWidth="1"/>
    <col min="11280" max="11280" width="4.5546875" style="212" customWidth="1"/>
    <col min="11281" max="11515" width="5" style="212"/>
    <col min="11516" max="11516" width="3" style="212" customWidth="1"/>
    <col min="11517" max="11517" width="3.5546875" style="212" customWidth="1"/>
    <col min="11518" max="11518" width="4.44140625" style="212" customWidth="1"/>
    <col min="11519" max="11519" width="13.44140625" style="212" customWidth="1"/>
    <col min="11520" max="11520" width="29.5546875" style="212" customWidth="1"/>
    <col min="11521" max="11521" width="4.5546875" style="212" customWidth="1"/>
    <col min="11522" max="11525" width="25.5546875" style="212" customWidth="1"/>
    <col min="11526" max="11526" width="21.5546875" style="212" customWidth="1"/>
    <col min="11527" max="11527" width="17.44140625" style="212" customWidth="1"/>
    <col min="11528" max="11528" width="18.44140625" style="212" customWidth="1"/>
    <col min="11529" max="11529" width="16.5546875" style="212" customWidth="1"/>
    <col min="11530" max="11530" width="18.5546875" style="212" customWidth="1"/>
    <col min="11531" max="11534" width="5" style="212"/>
    <col min="11535" max="11535" width="5.44140625" style="212" customWidth="1"/>
    <col min="11536" max="11536" width="4.5546875" style="212" customWidth="1"/>
    <col min="11537" max="11771" width="5" style="212"/>
    <col min="11772" max="11772" width="3" style="212" customWidth="1"/>
    <col min="11773" max="11773" width="3.5546875" style="212" customWidth="1"/>
    <col min="11774" max="11774" width="4.44140625" style="212" customWidth="1"/>
    <col min="11775" max="11775" width="13.44140625" style="212" customWidth="1"/>
    <col min="11776" max="11776" width="29.5546875" style="212" customWidth="1"/>
    <col min="11777" max="11777" width="4.5546875" style="212" customWidth="1"/>
    <col min="11778" max="11781" width="25.5546875" style="212" customWidth="1"/>
    <col min="11782" max="11782" width="21.5546875" style="212" customWidth="1"/>
    <col min="11783" max="11783" width="17.44140625" style="212" customWidth="1"/>
    <col min="11784" max="11784" width="18.44140625" style="212" customWidth="1"/>
    <col min="11785" max="11785" width="16.5546875" style="212" customWidth="1"/>
    <col min="11786" max="11786" width="18.5546875" style="212" customWidth="1"/>
    <col min="11787" max="11790" width="5" style="212"/>
    <col min="11791" max="11791" width="5.44140625" style="212" customWidth="1"/>
    <col min="11792" max="11792" width="4.5546875" style="212" customWidth="1"/>
    <col min="11793" max="12027" width="5" style="212"/>
    <col min="12028" max="12028" width="3" style="212" customWidth="1"/>
    <col min="12029" max="12029" width="3.5546875" style="212" customWidth="1"/>
    <col min="12030" max="12030" width="4.44140625" style="212" customWidth="1"/>
    <col min="12031" max="12031" width="13.44140625" style="212" customWidth="1"/>
    <col min="12032" max="12032" width="29.5546875" style="212" customWidth="1"/>
    <col min="12033" max="12033" width="4.5546875" style="212" customWidth="1"/>
    <col min="12034" max="12037" width="25.5546875" style="212" customWidth="1"/>
    <col min="12038" max="12038" width="21.5546875" style="212" customWidth="1"/>
    <col min="12039" max="12039" width="17.44140625" style="212" customWidth="1"/>
    <col min="12040" max="12040" width="18.44140625" style="212" customWidth="1"/>
    <col min="12041" max="12041" width="16.5546875" style="212" customWidth="1"/>
    <col min="12042" max="12042" width="18.5546875" style="212" customWidth="1"/>
    <col min="12043" max="12046" width="5" style="212"/>
    <col min="12047" max="12047" width="5.44140625" style="212" customWidth="1"/>
    <col min="12048" max="12048" width="4.5546875" style="212" customWidth="1"/>
    <col min="12049" max="12283" width="5" style="212"/>
    <col min="12284" max="12284" width="3" style="212" customWidth="1"/>
    <col min="12285" max="12285" width="3.5546875" style="212" customWidth="1"/>
    <col min="12286" max="12286" width="4.44140625" style="212" customWidth="1"/>
    <col min="12287" max="12287" width="13.44140625" style="212" customWidth="1"/>
    <col min="12288" max="12288" width="29.5546875" style="212" customWidth="1"/>
    <col min="12289" max="12289" width="4.5546875" style="212" customWidth="1"/>
    <col min="12290" max="12293" width="25.5546875" style="212" customWidth="1"/>
    <col min="12294" max="12294" width="21.5546875" style="212" customWidth="1"/>
    <col min="12295" max="12295" width="17.44140625" style="212" customWidth="1"/>
    <col min="12296" max="12296" width="18.44140625" style="212" customWidth="1"/>
    <col min="12297" max="12297" width="16.5546875" style="212" customWidth="1"/>
    <col min="12298" max="12298" width="18.5546875" style="212" customWidth="1"/>
    <col min="12299" max="12302" width="5" style="212"/>
    <col min="12303" max="12303" width="5.44140625" style="212" customWidth="1"/>
    <col min="12304" max="12304" width="4.5546875" style="212" customWidth="1"/>
    <col min="12305" max="12539" width="5" style="212"/>
    <col min="12540" max="12540" width="3" style="212" customWidth="1"/>
    <col min="12541" max="12541" width="3.5546875" style="212" customWidth="1"/>
    <col min="12542" max="12542" width="4.44140625" style="212" customWidth="1"/>
    <col min="12543" max="12543" width="13.44140625" style="212" customWidth="1"/>
    <col min="12544" max="12544" width="29.5546875" style="212" customWidth="1"/>
    <col min="12545" max="12545" width="4.5546875" style="212" customWidth="1"/>
    <col min="12546" max="12549" width="25.5546875" style="212" customWidth="1"/>
    <col min="12550" max="12550" width="21.5546875" style="212" customWidth="1"/>
    <col min="12551" max="12551" width="17.44140625" style="212" customWidth="1"/>
    <col min="12552" max="12552" width="18.44140625" style="212" customWidth="1"/>
    <col min="12553" max="12553" width="16.5546875" style="212" customWidth="1"/>
    <col min="12554" max="12554" width="18.5546875" style="212" customWidth="1"/>
    <col min="12555" max="12558" width="5" style="212"/>
    <col min="12559" max="12559" width="5.44140625" style="212" customWidth="1"/>
    <col min="12560" max="12560" width="4.5546875" style="212" customWidth="1"/>
    <col min="12561" max="12795" width="5" style="212"/>
    <col min="12796" max="12796" width="3" style="212" customWidth="1"/>
    <col min="12797" max="12797" width="3.5546875" style="212" customWidth="1"/>
    <col min="12798" max="12798" width="4.44140625" style="212" customWidth="1"/>
    <col min="12799" max="12799" width="13.44140625" style="212" customWidth="1"/>
    <col min="12800" max="12800" width="29.5546875" style="212" customWidth="1"/>
    <col min="12801" max="12801" width="4.5546875" style="212" customWidth="1"/>
    <col min="12802" max="12805" width="25.5546875" style="212" customWidth="1"/>
    <col min="12806" max="12806" width="21.5546875" style="212" customWidth="1"/>
    <col min="12807" max="12807" width="17.44140625" style="212" customWidth="1"/>
    <col min="12808" max="12808" width="18.44140625" style="212" customWidth="1"/>
    <col min="12809" max="12809" width="16.5546875" style="212" customWidth="1"/>
    <col min="12810" max="12810" width="18.5546875" style="212" customWidth="1"/>
    <col min="12811" max="12814" width="5" style="212"/>
    <col min="12815" max="12815" width="5.44140625" style="212" customWidth="1"/>
    <col min="12816" max="12816" width="4.5546875" style="212" customWidth="1"/>
    <col min="12817" max="13051" width="5" style="212"/>
    <col min="13052" max="13052" width="3" style="212" customWidth="1"/>
    <col min="13053" max="13053" width="3.5546875" style="212" customWidth="1"/>
    <col min="13054" max="13054" width="4.44140625" style="212" customWidth="1"/>
    <col min="13055" max="13055" width="13.44140625" style="212" customWidth="1"/>
    <col min="13056" max="13056" width="29.5546875" style="212" customWidth="1"/>
    <col min="13057" max="13057" width="4.5546875" style="212" customWidth="1"/>
    <col min="13058" max="13061" width="25.5546875" style="212" customWidth="1"/>
    <col min="13062" max="13062" width="21.5546875" style="212" customWidth="1"/>
    <col min="13063" max="13063" width="17.44140625" style="212" customWidth="1"/>
    <col min="13064" max="13064" width="18.44140625" style="212" customWidth="1"/>
    <col min="13065" max="13065" width="16.5546875" style="212" customWidth="1"/>
    <col min="13066" max="13066" width="18.5546875" style="212" customWidth="1"/>
    <col min="13067" max="13070" width="5" style="212"/>
    <col min="13071" max="13071" width="5.44140625" style="212" customWidth="1"/>
    <col min="13072" max="13072" width="4.5546875" style="212" customWidth="1"/>
    <col min="13073" max="13307" width="5" style="212"/>
    <col min="13308" max="13308" width="3" style="212" customWidth="1"/>
    <col min="13309" max="13309" width="3.5546875" style="212" customWidth="1"/>
    <col min="13310" max="13310" width="4.44140625" style="212" customWidth="1"/>
    <col min="13311" max="13311" width="13.44140625" style="212" customWidth="1"/>
    <col min="13312" max="13312" width="29.5546875" style="212" customWidth="1"/>
    <col min="13313" max="13313" width="4.5546875" style="212" customWidth="1"/>
    <col min="13314" max="13317" width="25.5546875" style="212" customWidth="1"/>
    <col min="13318" max="13318" width="21.5546875" style="212" customWidth="1"/>
    <col min="13319" max="13319" width="17.44140625" style="212" customWidth="1"/>
    <col min="13320" max="13320" width="18.44140625" style="212" customWidth="1"/>
    <col min="13321" max="13321" width="16.5546875" style="212" customWidth="1"/>
    <col min="13322" max="13322" width="18.5546875" style="212" customWidth="1"/>
    <col min="13323" max="13326" width="5" style="212"/>
    <col min="13327" max="13327" width="5.44140625" style="212" customWidth="1"/>
    <col min="13328" max="13328" width="4.5546875" style="212" customWidth="1"/>
    <col min="13329" max="13563" width="5" style="212"/>
    <col min="13564" max="13564" width="3" style="212" customWidth="1"/>
    <col min="13565" max="13565" width="3.5546875" style="212" customWidth="1"/>
    <col min="13566" max="13566" width="4.44140625" style="212" customWidth="1"/>
    <col min="13567" max="13567" width="13.44140625" style="212" customWidth="1"/>
    <col min="13568" max="13568" width="29.5546875" style="212" customWidth="1"/>
    <col min="13569" max="13569" width="4.5546875" style="212" customWidth="1"/>
    <col min="13570" max="13573" width="25.5546875" style="212" customWidth="1"/>
    <col min="13574" max="13574" width="21.5546875" style="212" customWidth="1"/>
    <col min="13575" max="13575" width="17.44140625" style="212" customWidth="1"/>
    <col min="13576" max="13576" width="18.44140625" style="212" customWidth="1"/>
    <col min="13577" max="13577" width="16.5546875" style="212" customWidth="1"/>
    <col min="13578" max="13578" width="18.5546875" style="212" customWidth="1"/>
    <col min="13579" max="13582" width="5" style="212"/>
    <col min="13583" max="13583" width="5.44140625" style="212" customWidth="1"/>
    <col min="13584" max="13584" width="4.5546875" style="212" customWidth="1"/>
    <col min="13585" max="13819" width="5" style="212"/>
    <col min="13820" max="13820" width="3" style="212" customWidth="1"/>
    <col min="13821" max="13821" width="3.5546875" style="212" customWidth="1"/>
    <col min="13822" max="13822" width="4.44140625" style="212" customWidth="1"/>
    <col min="13823" max="13823" width="13.44140625" style="212" customWidth="1"/>
    <col min="13824" max="13824" width="29.5546875" style="212" customWidth="1"/>
    <col min="13825" max="13825" width="4.5546875" style="212" customWidth="1"/>
    <col min="13826" max="13829" width="25.5546875" style="212" customWidth="1"/>
    <col min="13830" max="13830" width="21.5546875" style="212" customWidth="1"/>
    <col min="13831" max="13831" width="17.44140625" style="212" customWidth="1"/>
    <col min="13832" max="13832" width="18.44140625" style="212" customWidth="1"/>
    <col min="13833" max="13833" width="16.5546875" style="212" customWidth="1"/>
    <col min="13834" max="13834" width="18.5546875" style="212" customWidth="1"/>
    <col min="13835" max="13838" width="5" style="212"/>
    <col min="13839" max="13839" width="5.44140625" style="212" customWidth="1"/>
    <col min="13840" max="13840" width="4.5546875" style="212" customWidth="1"/>
    <col min="13841" max="14075" width="5" style="212"/>
    <col min="14076" max="14076" width="3" style="212" customWidth="1"/>
    <col min="14077" max="14077" width="3.5546875" style="212" customWidth="1"/>
    <col min="14078" max="14078" width="4.44140625" style="212" customWidth="1"/>
    <col min="14079" max="14079" width="13.44140625" style="212" customWidth="1"/>
    <col min="14080" max="14080" width="29.5546875" style="212" customWidth="1"/>
    <col min="14081" max="14081" width="4.5546875" style="212" customWidth="1"/>
    <col min="14082" max="14085" width="25.5546875" style="212" customWidth="1"/>
    <col min="14086" max="14086" width="21.5546875" style="212" customWidth="1"/>
    <col min="14087" max="14087" width="17.44140625" style="212" customWidth="1"/>
    <col min="14088" max="14088" width="18.44140625" style="212" customWidth="1"/>
    <col min="14089" max="14089" width="16.5546875" style="212" customWidth="1"/>
    <col min="14090" max="14090" width="18.5546875" style="212" customWidth="1"/>
    <col min="14091" max="14094" width="5" style="212"/>
    <col min="14095" max="14095" width="5.44140625" style="212" customWidth="1"/>
    <col min="14096" max="14096" width="4.5546875" style="212" customWidth="1"/>
    <col min="14097" max="14331" width="5" style="212"/>
    <col min="14332" max="14332" width="3" style="212" customWidth="1"/>
    <col min="14333" max="14333" width="3.5546875" style="212" customWidth="1"/>
    <col min="14334" max="14334" width="4.44140625" style="212" customWidth="1"/>
    <col min="14335" max="14335" width="13.44140625" style="212" customWidth="1"/>
    <col min="14336" max="14336" width="29.5546875" style="212" customWidth="1"/>
    <col min="14337" max="14337" width="4.5546875" style="212" customWidth="1"/>
    <col min="14338" max="14341" width="25.5546875" style="212" customWidth="1"/>
    <col min="14342" max="14342" width="21.5546875" style="212" customWidth="1"/>
    <col min="14343" max="14343" width="17.44140625" style="212" customWidth="1"/>
    <col min="14344" max="14344" width="18.44140625" style="212" customWidth="1"/>
    <col min="14345" max="14345" width="16.5546875" style="212" customWidth="1"/>
    <col min="14346" max="14346" width="18.5546875" style="212" customWidth="1"/>
    <col min="14347" max="14350" width="5" style="212"/>
    <col min="14351" max="14351" width="5.44140625" style="212" customWidth="1"/>
    <col min="14352" max="14352" width="4.5546875" style="212" customWidth="1"/>
    <col min="14353" max="14587" width="5" style="212"/>
    <col min="14588" max="14588" width="3" style="212" customWidth="1"/>
    <col min="14589" max="14589" width="3.5546875" style="212" customWidth="1"/>
    <col min="14590" max="14590" width="4.44140625" style="212" customWidth="1"/>
    <col min="14591" max="14591" width="13.44140625" style="212" customWidth="1"/>
    <col min="14592" max="14592" width="29.5546875" style="212" customWidth="1"/>
    <col min="14593" max="14593" width="4.5546875" style="212" customWidth="1"/>
    <col min="14594" max="14597" width="25.5546875" style="212" customWidth="1"/>
    <col min="14598" max="14598" width="21.5546875" style="212" customWidth="1"/>
    <col min="14599" max="14599" width="17.44140625" style="212" customWidth="1"/>
    <col min="14600" max="14600" width="18.44140625" style="212" customWidth="1"/>
    <col min="14601" max="14601" width="16.5546875" style="212" customWidth="1"/>
    <col min="14602" max="14602" width="18.5546875" style="212" customWidth="1"/>
    <col min="14603" max="14606" width="5" style="212"/>
    <col min="14607" max="14607" width="5.44140625" style="212" customWidth="1"/>
    <col min="14608" max="14608" width="4.5546875" style="212" customWidth="1"/>
    <col min="14609" max="14843" width="5" style="212"/>
    <col min="14844" max="14844" width="3" style="212" customWidth="1"/>
    <col min="14845" max="14845" width="3.5546875" style="212" customWidth="1"/>
    <col min="14846" max="14846" width="4.44140625" style="212" customWidth="1"/>
    <col min="14847" max="14847" width="13.44140625" style="212" customWidth="1"/>
    <col min="14848" max="14848" width="29.5546875" style="212" customWidth="1"/>
    <col min="14849" max="14849" width="4.5546875" style="212" customWidth="1"/>
    <col min="14850" max="14853" width="25.5546875" style="212" customWidth="1"/>
    <col min="14854" max="14854" width="21.5546875" style="212" customWidth="1"/>
    <col min="14855" max="14855" width="17.44140625" style="212" customWidth="1"/>
    <col min="14856" max="14856" width="18.44140625" style="212" customWidth="1"/>
    <col min="14857" max="14857" width="16.5546875" style="212" customWidth="1"/>
    <col min="14858" max="14858" width="18.5546875" style="212" customWidth="1"/>
    <col min="14859" max="14862" width="5" style="212"/>
    <col min="14863" max="14863" width="5.44140625" style="212" customWidth="1"/>
    <col min="14864" max="14864" width="4.5546875" style="212" customWidth="1"/>
    <col min="14865" max="15099" width="5" style="212"/>
    <col min="15100" max="15100" width="3" style="212" customWidth="1"/>
    <col min="15101" max="15101" width="3.5546875" style="212" customWidth="1"/>
    <col min="15102" max="15102" width="4.44140625" style="212" customWidth="1"/>
    <col min="15103" max="15103" width="13.44140625" style="212" customWidth="1"/>
    <col min="15104" max="15104" width="29.5546875" style="212" customWidth="1"/>
    <col min="15105" max="15105" width="4.5546875" style="212" customWidth="1"/>
    <col min="15106" max="15109" width="25.5546875" style="212" customWidth="1"/>
    <col min="15110" max="15110" width="21.5546875" style="212" customWidth="1"/>
    <col min="15111" max="15111" width="17.44140625" style="212" customWidth="1"/>
    <col min="15112" max="15112" width="18.44140625" style="212" customWidth="1"/>
    <col min="15113" max="15113" width="16.5546875" style="212" customWidth="1"/>
    <col min="15114" max="15114" width="18.5546875" style="212" customWidth="1"/>
    <col min="15115" max="15118" width="5" style="212"/>
    <col min="15119" max="15119" width="5.44140625" style="212" customWidth="1"/>
    <col min="15120" max="15120" width="4.5546875" style="212" customWidth="1"/>
    <col min="15121" max="15355" width="5" style="212"/>
    <col min="15356" max="15356" width="3" style="212" customWidth="1"/>
    <col min="15357" max="15357" width="3.5546875" style="212" customWidth="1"/>
    <col min="15358" max="15358" width="4.44140625" style="212" customWidth="1"/>
    <col min="15359" max="15359" width="13.44140625" style="212" customWidth="1"/>
    <col min="15360" max="15360" width="29.5546875" style="212" customWidth="1"/>
    <col min="15361" max="15361" width="4.5546875" style="212" customWidth="1"/>
    <col min="15362" max="15365" width="25.5546875" style="212" customWidth="1"/>
    <col min="15366" max="15366" width="21.5546875" style="212" customWidth="1"/>
    <col min="15367" max="15367" width="17.44140625" style="212" customWidth="1"/>
    <col min="15368" max="15368" width="18.44140625" style="212" customWidth="1"/>
    <col min="15369" max="15369" width="16.5546875" style="212" customWidth="1"/>
    <col min="15370" max="15370" width="18.5546875" style="212" customWidth="1"/>
    <col min="15371" max="15374" width="5" style="212"/>
    <col min="15375" max="15375" width="5.44140625" style="212" customWidth="1"/>
    <col min="15376" max="15376" width="4.5546875" style="212" customWidth="1"/>
    <col min="15377" max="15611" width="5" style="212"/>
    <col min="15612" max="15612" width="3" style="212" customWidth="1"/>
    <col min="15613" max="15613" width="3.5546875" style="212" customWidth="1"/>
    <col min="15614" max="15614" width="4.44140625" style="212" customWidth="1"/>
    <col min="15615" max="15615" width="13.44140625" style="212" customWidth="1"/>
    <col min="15616" max="15616" width="29.5546875" style="212" customWidth="1"/>
    <col min="15617" max="15617" width="4.5546875" style="212" customWidth="1"/>
    <col min="15618" max="15621" width="25.5546875" style="212" customWidth="1"/>
    <col min="15622" max="15622" width="21.5546875" style="212" customWidth="1"/>
    <col min="15623" max="15623" width="17.44140625" style="212" customWidth="1"/>
    <col min="15624" max="15624" width="18.44140625" style="212" customWidth="1"/>
    <col min="15625" max="15625" width="16.5546875" style="212" customWidth="1"/>
    <col min="15626" max="15626" width="18.5546875" style="212" customWidth="1"/>
    <col min="15627" max="15630" width="5" style="212"/>
    <col min="15631" max="15631" width="5.44140625" style="212" customWidth="1"/>
    <col min="15632" max="15632" width="4.5546875" style="212" customWidth="1"/>
    <col min="15633" max="15867" width="5" style="212"/>
    <col min="15868" max="15868" width="3" style="212" customWidth="1"/>
    <col min="15869" max="15869" width="3.5546875" style="212" customWidth="1"/>
    <col min="15870" max="15870" width="4.44140625" style="212" customWidth="1"/>
    <col min="15871" max="15871" width="13.44140625" style="212" customWidth="1"/>
    <col min="15872" max="15872" width="29.5546875" style="212" customWidth="1"/>
    <col min="15873" max="15873" width="4.5546875" style="212" customWidth="1"/>
    <col min="15874" max="15877" width="25.5546875" style="212" customWidth="1"/>
    <col min="15878" max="15878" width="21.5546875" style="212" customWidth="1"/>
    <col min="15879" max="15879" width="17.44140625" style="212" customWidth="1"/>
    <col min="15880" max="15880" width="18.44140625" style="212" customWidth="1"/>
    <col min="15881" max="15881" width="16.5546875" style="212" customWidth="1"/>
    <col min="15882" max="15882" width="18.5546875" style="212" customWidth="1"/>
    <col min="15883" max="15886" width="5" style="212"/>
    <col min="15887" max="15887" width="5.44140625" style="212" customWidth="1"/>
    <col min="15888" max="15888" width="4.5546875" style="212" customWidth="1"/>
    <col min="15889" max="16123" width="5" style="212"/>
    <col min="16124" max="16124" width="3" style="212" customWidth="1"/>
    <col min="16125" max="16125" width="3.5546875" style="212" customWidth="1"/>
    <col min="16126" max="16126" width="4.44140625" style="212" customWidth="1"/>
    <col min="16127" max="16127" width="13.44140625" style="212" customWidth="1"/>
    <col min="16128" max="16128" width="29.5546875" style="212" customWidth="1"/>
    <col min="16129" max="16129" width="4.5546875" style="212" customWidth="1"/>
    <col min="16130" max="16133" width="25.5546875" style="212" customWidth="1"/>
    <col min="16134" max="16134" width="21.5546875" style="212" customWidth="1"/>
    <col min="16135" max="16135" width="17.44140625" style="212" customWidth="1"/>
    <col min="16136" max="16136" width="18.44140625" style="212" customWidth="1"/>
    <col min="16137" max="16137" width="16.5546875" style="212" customWidth="1"/>
    <col min="16138" max="16138" width="18.5546875" style="212" customWidth="1"/>
    <col min="16139" max="16142" width="5" style="212"/>
    <col min="16143" max="16143" width="5.44140625" style="212" customWidth="1"/>
    <col min="16144" max="16144" width="4.5546875" style="212" customWidth="1"/>
    <col min="16145" max="16384" width="5" style="212"/>
  </cols>
  <sheetData>
    <row r="1" spans="1:18" ht="29.1" customHeight="1" thickBot="1">
      <c r="A1" s="506" t="s">
        <v>94</v>
      </c>
      <c r="B1" s="506"/>
      <c r="C1" s="506"/>
      <c r="D1" s="506"/>
      <c r="E1" s="506"/>
      <c r="F1" s="506"/>
      <c r="G1" s="506"/>
      <c r="H1" s="506"/>
      <c r="I1" s="506"/>
      <c r="J1" s="506"/>
    </row>
    <row r="2" spans="1:18" ht="18.600000000000001" thickTop="1">
      <c r="A2" s="354"/>
      <c r="B2" s="355"/>
      <c r="C2" s="355"/>
      <c r="D2" s="355"/>
      <c r="E2" s="355"/>
      <c r="F2" s="355"/>
      <c r="G2" s="356" t="s">
        <v>95</v>
      </c>
      <c r="H2" s="356" t="s">
        <v>96</v>
      </c>
      <c r="I2" s="466" t="s">
        <v>96</v>
      </c>
      <c r="J2" s="466" t="s">
        <v>96</v>
      </c>
    </row>
    <row r="3" spans="1:18" ht="18">
      <c r="A3" s="355"/>
      <c r="B3" s="355"/>
      <c r="C3" s="355"/>
      <c r="D3" s="355"/>
      <c r="E3" s="355"/>
      <c r="F3" s="355"/>
      <c r="G3" s="357">
        <f>EOMONTH([2]Mar!G3,0)+1</f>
        <v>46113</v>
      </c>
      <c r="H3" s="357" t="str">
        <f>[2]Dec!J3</f>
        <v>Ending 9/30/26</v>
      </c>
      <c r="I3" s="357" t="str">
        <f>H3</f>
        <v>Ending 9/30/26</v>
      </c>
      <c r="J3" s="357" t="str">
        <f>I3</f>
        <v>Ending 9/30/26</v>
      </c>
    </row>
    <row r="4" spans="1:18" ht="36.6" thickBot="1">
      <c r="A4" s="358"/>
      <c r="B4" s="358"/>
      <c r="C4" s="358"/>
      <c r="D4" s="358"/>
      <c r="E4" s="358"/>
      <c r="F4" s="358"/>
      <c r="G4" s="359" t="s">
        <v>97</v>
      </c>
      <c r="H4" s="359" t="s">
        <v>98</v>
      </c>
      <c r="I4" s="467" t="s">
        <v>99</v>
      </c>
      <c r="J4" s="467" t="s">
        <v>100</v>
      </c>
    </row>
    <row r="5" spans="1:18" ht="18.600000000000001" thickTop="1">
      <c r="A5" s="355"/>
      <c r="B5" s="355" t="s">
        <v>101</v>
      </c>
      <c r="C5" s="355"/>
      <c r="D5" s="355"/>
      <c r="E5" s="355"/>
      <c r="F5" s="355"/>
      <c r="G5" s="355"/>
      <c r="H5" s="355"/>
      <c r="I5" s="355"/>
      <c r="J5" s="355"/>
    </row>
    <row r="6" spans="1:18" ht="18">
      <c r="A6" s="355"/>
      <c r="B6" s="355"/>
      <c r="C6" s="355" t="s">
        <v>102</v>
      </c>
      <c r="D6" s="355"/>
      <c r="E6" s="355"/>
      <c r="F6" s="355"/>
      <c r="G6" s="355"/>
      <c r="H6" s="355"/>
      <c r="I6" s="355"/>
      <c r="J6" s="355"/>
    </row>
    <row r="7" spans="1:18" ht="18">
      <c r="A7" s="355"/>
      <c r="B7" s="355"/>
      <c r="C7" s="355"/>
      <c r="D7" s="355" t="s">
        <v>103</v>
      </c>
      <c r="E7" s="355"/>
      <c r="F7" s="355"/>
      <c r="G7" s="468">
        <v>5335926.8199999994</v>
      </c>
      <c r="H7" s="468">
        <v>9146535.1199999992</v>
      </c>
      <c r="I7" s="469">
        <v>9146535</v>
      </c>
      <c r="J7" s="360">
        <v>0</v>
      </c>
      <c r="O7" s="214"/>
      <c r="P7" s="215"/>
    </row>
    <row r="8" spans="1:18" ht="18">
      <c r="A8" s="355"/>
      <c r="B8" s="355"/>
      <c r="C8" s="355"/>
      <c r="D8" s="355" t="s">
        <v>104</v>
      </c>
      <c r="E8" s="355"/>
      <c r="F8" s="355"/>
      <c r="G8" s="470">
        <v>6193718.0800000001</v>
      </c>
      <c r="H8" s="471">
        <v>11696759.33</v>
      </c>
      <c r="I8" s="472">
        <v>11581078</v>
      </c>
      <c r="J8" s="361">
        <v>115681.33000000007</v>
      </c>
      <c r="K8" s="211"/>
      <c r="L8" s="211"/>
      <c r="M8" s="213"/>
      <c r="N8" s="213"/>
      <c r="O8" s="216"/>
      <c r="P8" s="217"/>
      <c r="Q8" s="213"/>
      <c r="R8" s="213"/>
    </row>
    <row r="9" spans="1:18" ht="18">
      <c r="A9" s="362"/>
      <c r="B9" s="355"/>
      <c r="C9" s="355"/>
      <c r="D9" s="363" t="s">
        <v>108</v>
      </c>
      <c r="E9" s="355"/>
      <c r="F9" s="355"/>
      <c r="G9" s="473">
        <v>11529644.899999999</v>
      </c>
      <c r="H9" s="473">
        <v>20843294.449999999</v>
      </c>
      <c r="I9" s="473">
        <v>20727613</v>
      </c>
      <c r="J9" s="364">
        <v>115681.33000000007</v>
      </c>
      <c r="K9" s="211"/>
      <c r="L9" s="211"/>
      <c r="M9" s="213"/>
      <c r="N9" s="213"/>
      <c r="O9" s="216"/>
      <c r="P9" s="217"/>
      <c r="Q9" s="213"/>
      <c r="R9" s="213"/>
    </row>
    <row r="10" spans="1:18" ht="18">
      <c r="A10" s="362"/>
      <c r="B10" s="355"/>
      <c r="C10" s="355" t="s">
        <v>178</v>
      </c>
      <c r="D10" s="355"/>
      <c r="E10" s="355"/>
      <c r="F10" s="355"/>
      <c r="G10" s="470">
        <v>140305.91999999998</v>
      </c>
      <c r="H10" s="474">
        <v>241567.41999999993</v>
      </c>
      <c r="I10" s="472">
        <v>240000</v>
      </c>
      <c r="J10" s="361">
        <v>1567.4199999999255</v>
      </c>
      <c r="K10" s="211"/>
      <c r="L10" s="211"/>
      <c r="M10" s="213"/>
      <c r="N10" s="213"/>
      <c r="O10" s="216"/>
      <c r="P10" s="217"/>
      <c r="Q10" s="213"/>
      <c r="R10" s="213"/>
    </row>
    <row r="11" spans="1:18" ht="19.8">
      <c r="A11" s="362"/>
      <c r="B11" s="362"/>
      <c r="C11" s="355"/>
      <c r="D11" s="365"/>
      <c r="E11" s="362"/>
      <c r="F11" s="362"/>
      <c r="G11" s="475"/>
      <c r="H11" s="475"/>
      <c r="I11" s="475"/>
      <c r="J11" s="366"/>
      <c r="K11" s="211"/>
      <c r="L11" s="211"/>
      <c r="M11" s="213"/>
      <c r="N11" s="213"/>
      <c r="O11" s="216"/>
      <c r="P11" s="217"/>
      <c r="Q11" s="213"/>
      <c r="R11" s="213"/>
    </row>
    <row r="12" spans="1:18" ht="18">
      <c r="A12" s="362"/>
      <c r="B12" s="362"/>
      <c r="C12" s="362"/>
      <c r="D12" s="367" t="s">
        <v>110</v>
      </c>
      <c r="E12" s="368"/>
      <c r="F12" s="362"/>
      <c r="G12" s="476">
        <v>11669950.819999998</v>
      </c>
      <c r="H12" s="476">
        <v>21084861.869999997</v>
      </c>
      <c r="I12" s="476">
        <v>20967613</v>
      </c>
      <c r="J12" s="477">
        <v>117248.75</v>
      </c>
      <c r="K12" s="211"/>
      <c r="L12" s="211"/>
      <c r="M12" s="213"/>
      <c r="N12" s="213"/>
      <c r="O12" s="216"/>
      <c r="P12" s="217"/>
      <c r="Q12" s="213"/>
      <c r="R12" s="213"/>
    </row>
    <row r="13" spans="1:18" ht="18">
      <c r="A13" s="362"/>
      <c r="B13" s="362"/>
      <c r="C13" s="362"/>
      <c r="D13" s="362"/>
      <c r="E13" s="362"/>
      <c r="F13" s="362"/>
      <c r="G13" s="478"/>
      <c r="H13" s="478"/>
      <c r="I13" s="479"/>
      <c r="J13" s="369"/>
      <c r="K13" s="211"/>
      <c r="L13" s="211"/>
      <c r="M13" s="213"/>
      <c r="N13" s="213"/>
      <c r="O13" s="216"/>
      <c r="P13" s="217"/>
      <c r="Q13" s="213"/>
      <c r="R13" s="213"/>
    </row>
    <row r="14" spans="1:18" ht="18">
      <c r="A14" s="362"/>
      <c r="B14" s="355" t="s">
        <v>62</v>
      </c>
      <c r="C14" s="355"/>
      <c r="D14" s="355"/>
      <c r="E14" s="355"/>
      <c r="F14" s="355"/>
      <c r="G14" s="468"/>
      <c r="H14" s="468"/>
      <c r="I14" s="480"/>
      <c r="J14" s="369"/>
      <c r="K14" s="211"/>
      <c r="L14" s="211"/>
      <c r="M14" s="213"/>
      <c r="N14" s="213"/>
      <c r="O14" s="216"/>
      <c r="P14" s="217"/>
      <c r="Q14" s="213"/>
      <c r="R14" s="213"/>
    </row>
    <row r="15" spans="1:18" ht="18">
      <c r="A15" s="355"/>
      <c r="B15" s="355"/>
      <c r="C15" s="370" t="s">
        <v>111</v>
      </c>
      <c r="D15" s="370"/>
      <c r="E15" s="370"/>
      <c r="F15" s="355"/>
      <c r="G15" s="468">
        <v>9633315.5214883909</v>
      </c>
      <c r="H15" s="468">
        <v>17702185.181488391</v>
      </c>
      <c r="I15" s="469">
        <v>17481686</v>
      </c>
      <c r="J15" s="371">
        <v>220499.18148839101</v>
      </c>
      <c r="K15" s="211"/>
      <c r="L15" s="211"/>
      <c r="O15" s="214"/>
      <c r="P15" s="215"/>
    </row>
    <row r="16" spans="1:18" ht="18">
      <c r="A16" s="355"/>
      <c r="B16" s="355"/>
      <c r="C16" s="370" t="s">
        <v>112</v>
      </c>
      <c r="D16" s="370"/>
      <c r="E16" s="370"/>
      <c r="F16" s="355"/>
      <c r="G16" s="470">
        <v>703991.91999999993</v>
      </c>
      <c r="H16" s="470">
        <v>1272551</v>
      </c>
      <c r="I16" s="472">
        <v>1311045</v>
      </c>
      <c r="J16" s="372">
        <v>-38494</v>
      </c>
      <c r="K16" s="211"/>
      <c r="L16" s="211"/>
      <c r="O16" s="214"/>
      <c r="P16" s="215"/>
    </row>
    <row r="17" spans="1:16" ht="18">
      <c r="A17" s="355"/>
      <c r="B17" s="355"/>
      <c r="C17" s="355"/>
      <c r="D17" s="363" t="s">
        <v>66</v>
      </c>
      <c r="E17" s="355"/>
      <c r="F17" s="355"/>
      <c r="G17" s="473">
        <v>10337307.441488391</v>
      </c>
      <c r="H17" s="473">
        <v>18974736.181488391</v>
      </c>
      <c r="I17" s="473">
        <v>18792731</v>
      </c>
      <c r="J17" s="360">
        <v>182005.18148839101</v>
      </c>
      <c r="K17" s="211"/>
      <c r="L17" s="211"/>
      <c r="O17" s="214"/>
      <c r="P17" s="215"/>
    </row>
    <row r="18" spans="1:16" ht="18">
      <c r="A18" s="355"/>
      <c r="B18" s="355"/>
      <c r="C18" s="355"/>
      <c r="D18" s="355"/>
      <c r="E18" s="355"/>
      <c r="F18" s="355"/>
      <c r="G18" s="468"/>
      <c r="H18" s="468"/>
      <c r="I18" s="480"/>
      <c r="J18" s="369"/>
      <c r="K18" s="211"/>
      <c r="L18" s="211"/>
      <c r="O18" s="214"/>
      <c r="P18" s="215"/>
    </row>
    <row r="19" spans="1:16" ht="18">
      <c r="A19" s="355"/>
      <c r="B19" s="355" t="s">
        <v>113</v>
      </c>
      <c r="C19" s="355"/>
      <c r="D19" s="355"/>
      <c r="E19" s="355"/>
      <c r="F19" s="355"/>
      <c r="G19" s="469"/>
      <c r="H19" s="469"/>
      <c r="I19" s="480"/>
      <c r="J19" s="369"/>
      <c r="K19" s="211"/>
      <c r="L19" s="211"/>
      <c r="O19" s="214"/>
      <c r="P19" s="215"/>
    </row>
    <row r="20" spans="1:16" ht="18">
      <c r="A20" s="355"/>
      <c r="B20" s="355"/>
      <c r="C20" s="355" t="s">
        <v>179</v>
      </c>
      <c r="D20" s="355"/>
      <c r="E20" s="355"/>
      <c r="F20" s="355"/>
      <c r="G20" s="468">
        <v>5500</v>
      </c>
      <c r="H20" s="468">
        <v>38500</v>
      </c>
      <c r="I20" s="469">
        <v>38500</v>
      </c>
      <c r="J20" s="360">
        <v>0</v>
      </c>
      <c r="K20" s="211"/>
      <c r="L20" s="211"/>
      <c r="O20" s="214"/>
      <c r="P20" s="215"/>
    </row>
    <row r="21" spans="1:16" ht="18">
      <c r="A21" s="355"/>
      <c r="B21" s="355"/>
      <c r="C21" s="355" t="s">
        <v>116</v>
      </c>
      <c r="D21" s="355"/>
      <c r="E21" s="355" t="s">
        <v>117</v>
      </c>
      <c r="F21" s="355"/>
      <c r="G21" s="481">
        <v>613305.69999999995</v>
      </c>
      <c r="H21" s="480">
        <v>1051381</v>
      </c>
      <c r="I21" s="480">
        <v>1051381</v>
      </c>
      <c r="J21" s="369">
        <v>0</v>
      </c>
      <c r="K21" s="211"/>
      <c r="L21" s="211"/>
      <c r="O21" s="214"/>
      <c r="P21" s="215"/>
    </row>
    <row r="22" spans="1:16" ht="18">
      <c r="A22" s="355"/>
      <c r="B22" s="355"/>
      <c r="C22" s="355"/>
      <c r="D22" s="355"/>
      <c r="E22" s="355" t="s">
        <v>118</v>
      </c>
      <c r="F22" s="355"/>
      <c r="G22" s="472">
        <v>399583.38000000006</v>
      </c>
      <c r="H22" s="472">
        <v>685000</v>
      </c>
      <c r="I22" s="472">
        <v>685000</v>
      </c>
      <c r="J22" s="361">
        <v>0</v>
      </c>
      <c r="O22" s="214"/>
      <c r="P22" s="215"/>
    </row>
    <row r="23" spans="1:16" ht="18">
      <c r="A23" s="355"/>
      <c r="B23" s="355"/>
      <c r="C23" s="355"/>
      <c r="D23" s="363" t="s">
        <v>120</v>
      </c>
      <c r="E23" s="355"/>
      <c r="F23" s="355"/>
      <c r="G23" s="373">
        <v>1018389.0800000001</v>
      </c>
      <c r="H23" s="373">
        <v>1774881</v>
      </c>
      <c r="I23" s="373">
        <v>1774881</v>
      </c>
      <c r="J23" s="482">
        <v>0</v>
      </c>
      <c r="O23" s="214"/>
      <c r="P23" s="215"/>
    </row>
    <row r="24" spans="1:16" ht="18">
      <c r="A24" s="355"/>
      <c r="B24" s="355"/>
      <c r="C24" s="355"/>
      <c r="D24" s="355"/>
      <c r="E24" s="355"/>
      <c r="F24" s="355"/>
      <c r="G24" s="360"/>
      <c r="H24" s="360"/>
      <c r="I24" s="469"/>
      <c r="J24" s="360"/>
      <c r="K24" s="211"/>
      <c r="O24" s="214"/>
      <c r="P24" s="215"/>
    </row>
    <row r="25" spans="1:16" ht="18.600000000000001" thickBot="1">
      <c r="A25" s="358"/>
      <c r="B25" s="358"/>
      <c r="C25" s="358"/>
      <c r="D25" s="374" t="s">
        <v>121</v>
      </c>
      <c r="E25" s="358"/>
      <c r="F25" s="358"/>
      <c r="G25" s="483">
        <v>11355696.521488391</v>
      </c>
      <c r="H25" s="483">
        <v>20749617.181488391</v>
      </c>
      <c r="I25" s="483">
        <v>20567612</v>
      </c>
      <c r="J25" s="483">
        <v>182005.18148839101</v>
      </c>
      <c r="K25" s="211"/>
      <c r="O25" s="214"/>
      <c r="P25" s="215"/>
    </row>
    <row r="26" spans="1:16" ht="18.600000000000001" thickTop="1">
      <c r="A26" s="355"/>
      <c r="B26" s="355"/>
      <c r="C26" s="355"/>
      <c r="D26" s="355"/>
      <c r="E26" s="355"/>
      <c r="F26" s="355"/>
      <c r="G26" s="469"/>
      <c r="H26" s="469"/>
      <c r="I26" s="469"/>
      <c r="J26" s="360"/>
      <c r="K26" s="211"/>
      <c r="O26" s="214"/>
      <c r="P26" s="215"/>
    </row>
    <row r="27" spans="1:16" ht="18.600000000000001" thickBot="1">
      <c r="A27" s="362"/>
      <c r="B27" s="375" t="s">
        <v>180</v>
      </c>
      <c r="C27" s="362"/>
      <c r="D27" s="362"/>
      <c r="E27" s="362"/>
      <c r="F27" s="362"/>
      <c r="G27" s="483">
        <v>314254.29851160757</v>
      </c>
      <c r="H27" s="483">
        <v>335243.68851160631</v>
      </c>
      <c r="I27" s="483">
        <v>400000</v>
      </c>
      <c r="J27" s="376">
        <v>-64756.431488391012</v>
      </c>
      <c r="K27" s="211"/>
      <c r="O27" s="214"/>
      <c r="P27" s="215"/>
    </row>
    <row r="28" spans="1:16" ht="10.5" customHeight="1" thickTop="1">
      <c r="A28" s="355"/>
      <c r="B28" s="354"/>
      <c r="C28" s="355"/>
      <c r="D28" s="355"/>
      <c r="E28" s="355"/>
      <c r="F28" s="355"/>
      <c r="G28" s="355"/>
      <c r="H28" s="355"/>
      <c r="I28" s="355"/>
      <c r="J28" s="355"/>
      <c r="K28" s="211"/>
      <c r="O28" s="214"/>
      <c r="P28" s="215"/>
    </row>
    <row r="29" spans="1:16" ht="18">
      <c r="A29" s="377"/>
      <c r="B29" s="377"/>
      <c r="C29" s="377"/>
      <c r="D29" s="377"/>
      <c r="E29" s="377"/>
      <c r="F29" s="377"/>
      <c r="G29" s="377"/>
      <c r="H29" s="378"/>
      <c r="I29" s="379"/>
      <c r="J29" s="380"/>
    </row>
    <row r="30" spans="1:16" ht="18">
      <c r="A30" s="507" t="s">
        <v>123</v>
      </c>
      <c r="B30" s="508"/>
      <c r="C30" s="508"/>
      <c r="D30" s="508"/>
      <c r="E30" s="508"/>
      <c r="F30" s="508"/>
      <c r="G30" s="509"/>
      <c r="H30" s="510" t="s">
        <v>124</v>
      </c>
      <c r="I30" s="511"/>
      <c r="J30" s="512"/>
    </row>
    <row r="31" spans="1:16" ht="18">
      <c r="A31" s="381"/>
      <c r="B31" s="362" t="s">
        <v>125</v>
      </c>
      <c r="C31" s="362"/>
      <c r="D31" s="362"/>
      <c r="E31" s="362"/>
      <c r="F31" s="362"/>
      <c r="G31" s="484">
        <f>H27</f>
        <v>335243.68851160631</v>
      </c>
      <c r="H31" s="382" t="s">
        <v>126</v>
      </c>
      <c r="I31" s="383" t="s">
        <v>127</v>
      </c>
      <c r="J31" s="384" t="s">
        <v>151</v>
      </c>
    </row>
    <row r="32" spans="1:16" ht="18">
      <c r="A32" s="381"/>
      <c r="B32" s="385" t="s">
        <v>181</v>
      </c>
      <c r="C32" s="385"/>
      <c r="D32" s="385"/>
      <c r="E32" s="385"/>
      <c r="F32" s="385"/>
      <c r="G32" s="485">
        <f>I27</f>
        <v>400000</v>
      </c>
      <c r="H32" s="486">
        <f>[3]Energy!$O$20</f>
        <v>562373</v>
      </c>
      <c r="I32" s="487">
        <f>SUM([3]Energy!$C$20:$I$20)</f>
        <v>299698</v>
      </c>
      <c r="J32" s="488">
        <f>+H32-I32</f>
        <v>262675</v>
      </c>
    </row>
    <row r="33" spans="1:10" ht="18">
      <c r="A33" s="381"/>
      <c r="B33" s="368" t="s">
        <v>130</v>
      </c>
      <c r="C33" s="368"/>
      <c r="D33" s="368"/>
      <c r="E33" s="362"/>
      <c r="F33" s="362"/>
      <c r="G33" s="489">
        <f>G31-G32</f>
        <v>-64756.311488393694</v>
      </c>
      <c r="I33" s="490"/>
      <c r="J33" s="387"/>
    </row>
    <row r="34" spans="1:10" ht="18.75" hidden="1" customHeight="1">
      <c r="A34" s="381"/>
      <c r="B34" s="362"/>
      <c r="C34" s="362"/>
      <c r="D34" s="362"/>
      <c r="E34" s="362"/>
      <c r="F34" s="362"/>
      <c r="G34" s="484"/>
      <c r="I34" s="490"/>
      <c r="J34" s="387"/>
    </row>
    <row r="35" spans="1:10" ht="15.75" hidden="1" customHeight="1">
      <c r="A35" s="388"/>
      <c r="B35" s="389"/>
      <c r="C35" s="389"/>
      <c r="D35" s="389"/>
      <c r="E35" s="389"/>
      <c r="F35" s="389"/>
      <c r="G35" s="389"/>
      <c r="H35" s="390"/>
      <c r="I35" s="490"/>
      <c r="J35" s="387"/>
    </row>
    <row r="36" spans="1:10" ht="18.75" hidden="1" customHeight="1">
      <c r="A36" s="381"/>
      <c r="B36" s="362" t="s">
        <v>131</v>
      </c>
      <c r="C36" s="362"/>
      <c r="D36" s="362"/>
      <c r="E36" s="362"/>
      <c r="F36" s="362"/>
      <c r="G36" s="391">
        <f>$J$32</f>
        <v>262675</v>
      </c>
      <c r="I36" s="490"/>
      <c r="J36" s="387"/>
    </row>
    <row r="37" spans="1:10" ht="18.75" hidden="1" customHeight="1">
      <c r="A37" s="381"/>
      <c r="B37" s="362" t="s">
        <v>132</v>
      </c>
      <c r="C37" s="362"/>
      <c r="D37" s="362"/>
      <c r="E37" s="362"/>
      <c r="F37" s="362"/>
      <c r="G37" s="491">
        <f>IF(G36=0,0,-(G33)/G36)</f>
        <v>0.24652635952562557</v>
      </c>
      <c r="I37" s="490"/>
      <c r="J37" s="387"/>
    </row>
    <row r="38" spans="1:10" ht="18.75" hidden="1" customHeight="1">
      <c r="A38" s="381"/>
      <c r="B38" s="362" t="s">
        <v>133</v>
      </c>
      <c r="C38" s="362"/>
      <c r="D38" s="362"/>
      <c r="E38" s="362"/>
      <c r="F38" s="362"/>
      <c r="G38" s="492">
        <v>20.149999999999999</v>
      </c>
      <c r="I38" s="490"/>
      <c r="J38" s="387"/>
    </row>
    <row r="39" spans="1:10" ht="18.75" hidden="1" customHeight="1">
      <c r="A39" s="390"/>
      <c r="B39" s="362" t="s">
        <v>134</v>
      </c>
      <c r="C39" s="362"/>
      <c r="D39" s="362"/>
      <c r="E39" s="362"/>
      <c r="F39" s="362"/>
      <c r="G39" s="493">
        <f>G37/G38</f>
        <v>1.2234558785390847E-2</v>
      </c>
      <c r="H39" s="510"/>
      <c r="I39" s="511"/>
      <c r="J39" s="512"/>
    </row>
    <row r="40" spans="1:10" ht="18.75" hidden="1" customHeight="1">
      <c r="A40" s="390"/>
      <c r="B40" s="362"/>
      <c r="C40" s="362"/>
      <c r="D40" s="362"/>
      <c r="E40" s="362"/>
      <c r="F40" s="362"/>
      <c r="G40" s="493"/>
      <c r="H40" s="383"/>
      <c r="I40" s="383"/>
      <c r="J40" s="384"/>
    </row>
    <row r="41" spans="1:10" ht="18.75" hidden="1" customHeight="1">
      <c r="A41" s="390"/>
      <c r="B41" s="392"/>
      <c r="C41" s="392"/>
      <c r="D41" s="392"/>
      <c r="E41" s="392"/>
      <c r="F41" s="392"/>
      <c r="G41" s="393">
        <f>G37+G38</f>
        <v>20.396526359525623</v>
      </c>
      <c r="H41" s="494"/>
      <c r="I41" s="494"/>
      <c r="J41" s="495"/>
    </row>
    <row r="42" spans="1:10">
      <c r="A42" s="394"/>
      <c r="B42" s="377"/>
      <c r="C42" s="377"/>
      <c r="D42" s="377"/>
      <c r="E42" s="377"/>
      <c r="F42" s="377"/>
      <c r="G42" s="377"/>
      <c r="H42" s="395"/>
      <c r="I42" s="377"/>
      <c r="J42" s="396"/>
    </row>
    <row r="43" spans="1:10">
      <c r="H43"/>
      <c r="I43"/>
      <c r="J43"/>
    </row>
    <row r="44" spans="1:10" ht="21">
      <c r="A44" s="397" t="s">
        <v>136</v>
      </c>
      <c r="G44"/>
      <c r="H44"/>
      <c r="I44"/>
      <c r="J44"/>
    </row>
    <row r="45" spans="1:10" ht="21">
      <c r="A45" s="397" t="s">
        <v>137</v>
      </c>
      <c r="B45"/>
      <c r="C45"/>
      <c r="D45"/>
      <c r="E45"/>
      <c r="F45"/>
      <c r="G45"/>
      <c r="H45"/>
      <c r="I45"/>
    </row>
    <row r="111" ht="55.35" hidden="1" customHeight="1"/>
    <row r="112" ht="55.35" hidden="1" customHeight="1"/>
    <row r="113" ht="55.35" hidden="1" customHeight="1"/>
    <row r="114" ht="55.35" hidden="1" customHeight="1"/>
    <row r="115" ht="55.35" hidden="1" customHeight="1"/>
    <row r="116" ht="55.35" hidden="1" customHeight="1"/>
    <row r="117" ht="55.35" hidden="1" customHeight="1"/>
    <row r="118" ht="55.35" hidden="1" customHeight="1"/>
    <row r="119" ht="55.35" hidden="1" customHeight="1"/>
    <row r="120" ht="55.35" hidden="1" customHeight="1"/>
    <row r="121" ht="55.35" hidden="1" customHeight="1"/>
    <row r="122" ht="55.35" hidden="1" customHeight="1"/>
    <row r="123" ht="55.35" hidden="1" customHeight="1"/>
    <row r="124" ht="55.35" hidden="1" customHeight="1"/>
    <row r="125" ht="55.35" hidden="1" customHeight="1"/>
    <row r="126" ht="55.35" hidden="1" customHeight="1"/>
    <row r="127" ht="55.35" hidden="1" customHeight="1"/>
    <row r="128" ht="55.35" hidden="1" customHeight="1"/>
    <row r="129" ht="55.35" hidden="1" customHeight="1"/>
    <row r="130" ht="55.35" hidden="1" customHeight="1"/>
    <row r="131" ht="55.35" hidden="1" customHeight="1"/>
    <row r="132" ht="55.35" hidden="1" customHeight="1"/>
    <row r="133" ht="55.35" hidden="1" customHeight="1"/>
    <row r="134" ht="55.35" hidden="1" customHeight="1"/>
    <row r="135" ht="55.35" hidden="1" customHeight="1"/>
    <row r="136" ht="55.35" hidden="1" customHeight="1"/>
    <row r="137" ht="55.35" hidden="1" customHeight="1"/>
    <row r="138" ht="55.35" hidden="1" customHeight="1"/>
    <row r="139" ht="55.35" hidden="1" customHeight="1"/>
    <row r="140" ht="55.35" hidden="1" customHeight="1"/>
    <row r="141" ht="55.35" hidden="1" customHeight="1"/>
    <row r="142" ht="55.35" hidden="1" customHeight="1"/>
    <row r="143" ht="55.35" hidden="1" customHeight="1"/>
    <row r="144" ht="55.35" hidden="1" customHeight="1"/>
    <row r="145" ht="55.35" hidden="1" customHeight="1"/>
    <row r="146" ht="55.35" hidden="1" customHeight="1"/>
    <row r="147" ht="55.35" hidden="1" customHeight="1"/>
    <row r="148" ht="55.35" hidden="1" customHeight="1"/>
    <row r="149" ht="55.35" hidden="1" customHeight="1"/>
    <row r="150" ht="55.35" hidden="1" customHeight="1"/>
    <row r="151" ht="55.35" hidden="1" customHeight="1"/>
    <row r="152" ht="55.35" hidden="1" customHeight="1"/>
    <row r="153" ht="55.35" hidden="1" customHeight="1"/>
    <row r="154" ht="55.35" hidden="1" customHeight="1"/>
    <row r="155" ht="55.35" hidden="1" customHeight="1"/>
    <row r="156" ht="55.35" hidden="1" customHeight="1"/>
    <row r="157" ht="55.35" hidden="1" customHeight="1"/>
    <row r="158" ht="55.35" hidden="1" customHeight="1"/>
    <row r="159" ht="55.35" hidden="1" customHeight="1"/>
    <row r="160" ht="55.35" hidden="1" customHeight="1"/>
    <row r="161" ht="55.35" hidden="1" customHeight="1"/>
    <row r="162" ht="55.35" hidden="1" customHeight="1"/>
    <row r="163" ht="55.35" hidden="1" customHeight="1"/>
    <row r="164" ht="55.35" hidden="1" customHeight="1"/>
    <row r="165" ht="55.35" hidden="1" customHeight="1"/>
    <row r="166" ht="55.35" hidden="1" customHeight="1"/>
    <row r="167" ht="55.35" hidden="1" customHeight="1"/>
    <row r="168" ht="55.35" hidden="1" customHeight="1"/>
    <row r="169" ht="55.35" hidden="1" customHeight="1"/>
    <row r="170" ht="55.35" hidden="1" customHeight="1"/>
    <row r="171" ht="55.35" hidden="1" customHeight="1"/>
    <row r="172" ht="55.35" hidden="1" customHeight="1"/>
    <row r="173" ht="55.35" hidden="1" customHeight="1"/>
    <row r="174" ht="55.35" hidden="1" customHeight="1"/>
    <row r="175" ht="55.35" hidden="1" customHeight="1"/>
    <row r="176" ht="55.35" hidden="1" customHeight="1"/>
    <row r="177" ht="55.35" hidden="1" customHeight="1"/>
    <row r="178" ht="55.35" hidden="1" customHeight="1"/>
    <row r="179" ht="55.35" hidden="1" customHeight="1"/>
    <row r="180" ht="55.35" hidden="1" customHeight="1"/>
    <row r="181" ht="55.35" hidden="1" customHeight="1"/>
    <row r="182" ht="55.35" hidden="1" customHeight="1"/>
    <row r="183" ht="55.35" hidden="1" customHeight="1"/>
    <row r="184" ht="55.35" hidden="1" customHeight="1"/>
    <row r="185" ht="55.35" hidden="1" customHeight="1"/>
    <row r="186" ht="55.35" hidden="1" customHeight="1"/>
    <row r="187" ht="55.35" hidden="1" customHeight="1"/>
    <row r="188" ht="55.35" hidden="1" customHeight="1"/>
    <row r="189" ht="55.35" hidden="1" customHeight="1"/>
    <row r="190" ht="55.35" hidden="1" customHeight="1"/>
    <row r="191" ht="55.35" hidden="1" customHeight="1"/>
    <row r="192" ht="55.35" hidden="1" customHeight="1"/>
    <row r="193" ht="55.35" hidden="1" customHeight="1"/>
    <row r="194" ht="55.35" hidden="1" customHeight="1"/>
    <row r="195" ht="55.35" hidden="1" customHeight="1"/>
    <row r="196" ht="55.35" hidden="1" customHeight="1"/>
    <row r="197" ht="55.35" hidden="1" customHeight="1"/>
    <row r="198" ht="55.35" hidden="1" customHeight="1"/>
    <row r="199" ht="55.35" hidden="1" customHeight="1"/>
    <row r="200" ht="55.35" hidden="1" customHeight="1"/>
    <row r="201" ht="55.35" hidden="1" customHeight="1"/>
    <row r="202" ht="55.35" hidden="1" customHeight="1"/>
    <row r="203" ht="55.35" hidden="1" customHeight="1"/>
    <row r="204" ht="55.35" hidden="1" customHeight="1"/>
    <row r="205" ht="55.35" hidden="1" customHeight="1"/>
    <row r="206" ht="55.35" hidden="1" customHeight="1"/>
    <row r="207" ht="55.35" hidden="1" customHeight="1"/>
    <row r="208" ht="55.35" hidden="1" customHeight="1"/>
    <row r="209" ht="55.35" hidden="1" customHeight="1"/>
    <row r="210" ht="55.35" hidden="1" customHeight="1"/>
    <row r="211" ht="55.35" hidden="1" customHeight="1"/>
    <row r="212" ht="55.35" hidden="1" customHeight="1"/>
    <row r="213" ht="55.35" hidden="1" customHeight="1"/>
    <row r="214" ht="55.35" hidden="1" customHeight="1"/>
    <row r="215" ht="55.35" hidden="1" customHeight="1"/>
    <row r="216" ht="55.35" hidden="1" customHeight="1"/>
    <row r="217" ht="55.35" hidden="1" customHeight="1"/>
    <row r="218" ht="55.35" hidden="1" customHeight="1"/>
    <row r="219" ht="55.35" hidden="1" customHeight="1"/>
    <row r="220" ht="55.35" hidden="1" customHeight="1"/>
    <row r="221" ht="55.35" hidden="1" customHeight="1"/>
    <row r="222" ht="55.35" hidden="1" customHeight="1"/>
    <row r="223" ht="55.35" hidden="1" customHeight="1"/>
    <row r="224" ht="55.35" hidden="1" customHeight="1"/>
    <row r="225" ht="55.35" hidden="1" customHeight="1"/>
    <row r="226" ht="55.35" hidden="1" customHeight="1"/>
    <row r="227" ht="55.35" hidden="1" customHeight="1"/>
    <row r="228" ht="55.35" hidden="1" customHeight="1"/>
    <row r="229" ht="55.35" hidden="1" customHeight="1"/>
    <row r="230" ht="55.35" hidden="1" customHeight="1"/>
    <row r="231" ht="55.35" hidden="1" customHeight="1"/>
    <row r="232" ht="55.35" hidden="1" customHeight="1"/>
    <row r="233" ht="55.35" hidden="1" customHeight="1"/>
    <row r="234" ht="55.35" hidden="1" customHeight="1"/>
    <row r="235" ht="55.35" hidden="1" customHeight="1"/>
    <row r="236" ht="55.35" hidden="1" customHeight="1"/>
    <row r="237" ht="55.35" hidden="1" customHeight="1"/>
    <row r="238" ht="55.35" hidden="1" customHeight="1"/>
    <row r="239" ht="55.35" hidden="1" customHeight="1"/>
    <row r="240" ht="55.35" hidden="1" customHeight="1"/>
    <row r="241" ht="55.35" hidden="1" customHeight="1"/>
    <row r="242" ht="55.35" hidden="1" customHeight="1"/>
    <row r="243" ht="55.35" hidden="1" customHeight="1"/>
    <row r="244" ht="55.35" hidden="1" customHeight="1"/>
    <row r="245" ht="55.35" hidden="1" customHeight="1"/>
    <row r="246" ht="55.35" hidden="1" customHeight="1"/>
    <row r="247" ht="55.35" hidden="1" customHeight="1"/>
    <row r="248" ht="55.35" hidden="1" customHeight="1"/>
    <row r="249" ht="55.35" hidden="1" customHeight="1"/>
    <row r="250" ht="55.35" hidden="1" customHeight="1"/>
    <row r="251" ht="55.35" hidden="1" customHeight="1"/>
    <row r="252" ht="55.35" hidden="1" customHeight="1"/>
    <row r="253" ht="55.35" hidden="1" customHeight="1"/>
    <row r="254" ht="55.35" hidden="1" customHeight="1"/>
    <row r="255" ht="55.35" hidden="1" customHeight="1"/>
    <row r="256" ht="55.35" hidden="1" customHeight="1"/>
    <row r="257" ht="55.35" hidden="1" customHeight="1"/>
    <row r="258" ht="55.35" hidden="1" customHeight="1"/>
    <row r="259" ht="55.35" hidden="1" customHeight="1"/>
    <row r="260" ht="55.35" hidden="1" customHeight="1"/>
    <row r="261" ht="55.35" hidden="1" customHeight="1"/>
    <row r="262" ht="55.35" hidden="1" customHeight="1"/>
    <row r="263" ht="55.35" hidden="1" customHeight="1"/>
    <row r="264" ht="55.35" hidden="1" customHeight="1"/>
    <row r="265" ht="55.35" hidden="1" customHeight="1"/>
    <row r="266" ht="55.35" hidden="1" customHeight="1"/>
    <row r="267" ht="55.35" hidden="1" customHeight="1"/>
    <row r="268" ht="55.35" hidden="1" customHeight="1"/>
    <row r="269" ht="55.35" hidden="1" customHeight="1"/>
    <row r="270" ht="55.35" hidden="1" customHeight="1"/>
    <row r="271" ht="55.35" hidden="1" customHeight="1"/>
    <row r="272" ht="55.35" hidden="1" customHeight="1"/>
    <row r="273" ht="55.35" hidden="1" customHeight="1"/>
    <row r="274" ht="55.35" hidden="1" customHeight="1"/>
    <row r="275" ht="55.35" hidden="1" customHeight="1"/>
    <row r="276" ht="55.35" hidden="1" customHeight="1"/>
    <row r="277" ht="55.35" hidden="1" customHeight="1"/>
    <row r="278" ht="55.35" hidden="1" customHeight="1"/>
    <row r="279" ht="55.35" hidden="1" customHeight="1"/>
    <row r="280" ht="55.35" hidden="1" customHeight="1"/>
    <row r="281" ht="55.35" hidden="1" customHeight="1"/>
    <row r="282" ht="55.35" hidden="1" customHeight="1"/>
    <row r="283" ht="55.35" hidden="1" customHeight="1"/>
    <row r="284" ht="55.35" hidden="1" customHeight="1"/>
    <row r="285" ht="55.35" hidden="1" customHeight="1"/>
    <row r="286" ht="55.35" hidden="1" customHeight="1"/>
    <row r="287" ht="55.35" hidden="1" customHeight="1"/>
    <row r="288" ht="55.35" hidden="1" customHeight="1"/>
    <row r="289" ht="55.35" hidden="1" customHeight="1"/>
    <row r="290" ht="55.35" hidden="1" customHeight="1"/>
    <row r="291" ht="55.35" hidden="1" customHeight="1"/>
    <row r="292" ht="55.35" hidden="1" customHeight="1"/>
    <row r="293" ht="55.35" hidden="1" customHeight="1"/>
    <row r="294" ht="55.35" hidden="1" customHeight="1"/>
    <row r="295" ht="55.35" hidden="1" customHeight="1"/>
    <row r="296" ht="55.35" hidden="1" customHeight="1"/>
    <row r="297" ht="55.35" hidden="1" customHeight="1"/>
    <row r="298" ht="55.35" hidden="1" customHeight="1"/>
    <row r="299" ht="55.35" hidden="1" customHeight="1"/>
    <row r="300" ht="55.35" hidden="1" customHeight="1"/>
    <row r="301" ht="55.35" hidden="1" customHeight="1"/>
    <row r="302" ht="55.35" hidden="1" customHeight="1"/>
    <row r="303" ht="55.35" hidden="1" customHeight="1"/>
    <row r="304" ht="55.35" hidden="1" customHeight="1"/>
    <row r="305" ht="55.35" hidden="1" customHeight="1"/>
    <row r="306" ht="55.35" hidden="1" customHeight="1"/>
    <row r="307" ht="55.35" hidden="1" customHeight="1"/>
    <row r="308" ht="55.35" hidden="1" customHeight="1"/>
    <row r="309" ht="55.35" hidden="1" customHeight="1"/>
    <row r="310" ht="55.35" hidden="1" customHeight="1"/>
    <row r="311" ht="55.35" hidden="1" customHeight="1"/>
    <row r="312" ht="55.35" hidden="1" customHeight="1"/>
    <row r="313" ht="55.35" hidden="1" customHeight="1"/>
    <row r="314" ht="55.35" hidden="1" customHeight="1"/>
    <row r="315" ht="55.35" hidden="1" customHeight="1"/>
    <row r="316" ht="55.35" hidden="1" customHeight="1"/>
    <row r="317" ht="55.35" hidden="1" customHeight="1"/>
    <row r="318" ht="55.35" hidden="1" customHeight="1"/>
    <row r="319" ht="55.35" hidden="1" customHeight="1"/>
    <row r="320" ht="55.35" hidden="1" customHeight="1"/>
    <row r="321" ht="55.35" hidden="1" customHeight="1"/>
    <row r="322" ht="55.35" hidden="1" customHeight="1"/>
    <row r="323" ht="55.35" hidden="1" customHeight="1"/>
    <row r="324" ht="55.35" hidden="1" customHeight="1"/>
    <row r="325" ht="55.35" hidden="1" customHeight="1"/>
    <row r="326" ht="55.35" hidden="1" customHeight="1"/>
    <row r="327" ht="55.35" hidden="1" customHeight="1"/>
    <row r="328" ht="55.35" hidden="1" customHeight="1"/>
    <row r="329" ht="55.35" hidden="1" customHeight="1"/>
    <row r="330" ht="55.35" hidden="1" customHeight="1"/>
    <row r="331" ht="55.35" hidden="1" customHeight="1"/>
    <row r="332" ht="55.35" hidden="1" customHeight="1"/>
    <row r="333" ht="55.35" hidden="1" customHeight="1"/>
    <row r="334" ht="55.35" hidden="1" customHeight="1"/>
    <row r="335" ht="55.35" hidden="1" customHeight="1"/>
    <row r="336" ht="55.35" hidden="1" customHeight="1"/>
    <row r="337" ht="55.35" hidden="1" customHeight="1"/>
    <row r="338" ht="55.35" hidden="1" customHeight="1"/>
    <row r="339" ht="55.35" hidden="1" customHeight="1"/>
    <row r="340" ht="55.35" hidden="1" customHeight="1"/>
    <row r="341" ht="55.35" hidden="1" customHeight="1"/>
    <row r="342" ht="55.35" hidden="1" customHeight="1"/>
    <row r="343" ht="55.35" hidden="1" customHeight="1"/>
    <row r="344" ht="55.35" hidden="1" customHeight="1"/>
    <row r="345" ht="55.35" hidden="1" customHeight="1"/>
    <row r="346" ht="55.35" hidden="1" customHeight="1"/>
    <row r="347" ht="55.35" hidden="1" customHeight="1"/>
    <row r="348" ht="55.35" hidden="1" customHeight="1"/>
    <row r="349" ht="55.35" hidden="1" customHeight="1"/>
    <row r="350" ht="55.35" hidden="1" customHeight="1"/>
    <row r="351" ht="55.35" hidden="1" customHeight="1"/>
    <row r="352" ht="55.35" hidden="1" customHeight="1"/>
    <row r="353" ht="55.35" hidden="1" customHeight="1"/>
    <row r="354" ht="55.35" hidden="1" customHeight="1"/>
    <row r="355" ht="55.35" hidden="1" customHeight="1"/>
    <row r="358" ht="55.35" hidden="1" customHeight="1"/>
    <row r="359" ht="55.35" hidden="1" customHeight="1"/>
    <row r="360" ht="55.35" hidden="1" customHeight="1"/>
    <row r="362" ht="55.35" hidden="1" customHeight="1"/>
    <row r="363" ht="55.35" hidden="1" customHeight="1"/>
    <row r="364" ht="55.35" hidden="1" customHeight="1"/>
    <row r="365" ht="55.35" hidden="1" customHeight="1"/>
    <row r="366" ht="55.35" hidden="1" customHeight="1"/>
    <row r="367" ht="55.35" hidden="1" customHeight="1"/>
    <row r="368" ht="55.35" hidden="1" customHeight="1"/>
    <row r="369" ht="55.35" hidden="1" customHeight="1"/>
    <row r="370" ht="55.35" hidden="1" customHeight="1"/>
    <row r="371" ht="55.35" hidden="1" customHeight="1"/>
    <row r="372" ht="55.35" hidden="1" customHeight="1"/>
    <row r="374" ht="55.35" hidden="1" customHeight="1"/>
    <row r="375" ht="55.35" hidden="1" customHeight="1"/>
    <row r="376" ht="55.35" hidden="1" customHeight="1"/>
    <row r="377" ht="55.35" hidden="1" customHeight="1"/>
    <row r="378" ht="55.35" hidden="1" customHeight="1"/>
    <row r="379" ht="55.35" hidden="1" customHeight="1"/>
    <row r="380" ht="55.35" hidden="1" customHeight="1"/>
    <row r="381" ht="55.35" hidden="1" customHeight="1"/>
  </sheetData>
  <mergeCells count="4">
    <mergeCell ref="A1:J1"/>
    <mergeCell ref="A30:G30"/>
    <mergeCell ref="H30:J30"/>
    <mergeCell ref="H39:J39"/>
  </mergeCells>
  <pageMargins left="0.7" right="0.7" top="0.75" bottom="0.75" header="0.3" footer="0.3"/>
  <pageSetup scale="69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50"/>
    <pageSetUpPr fitToPage="1"/>
  </sheetPr>
  <dimension ref="A1:Y43"/>
  <sheetViews>
    <sheetView showGridLines="0" zoomScaleNormal="100" workbookViewId="0"/>
  </sheetViews>
  <sheetFormatPr defaultRowHeight="14.4"/>
  <cols>
    <col min="1" max="1" width="7.5546875" customWidth="1"/>
    <col min="2" max="2" width="19.44140625" customWidth="1"/>
    <col min="3" max="15" width="11.5546875" customWidth="1"/>
    <col min="16" max="16" width="16.44140625" customWidth="1"/>
    <col min="17" max="17" width="3.44140625" customWidth="1"/>
    <col min="18" max="18" width="22.5546875" hidden="1" customWidth="1"/>
    <col min="19" max="19" width="13.44140625" hidden="1" customWidth="1"/>
    <col min="20" max="20" width="1.44140625" hidden="1" customWidth="1"/>
    <col min="21" max="21" width="13.44140625" hidden="1" customWidth="1"/>
    <col min="22" max="23" width="0" hidden="1" customWidth="1"/>
  </cols>
  <sheetData>
    <row r="1" spans="1:25" ht="15.6">
      <c r="A1" s="191" t="s">
        <v>219</v>
      </c>
      <c r="B1" s="191"/>
      <c r="C1" s="192" t="str">
        <f>'HOA Int. Inc.'!A5</f>
        <v>April 30, 2026</v>
      </c>
    </row>
    <row r="2" spans="1:25" ht="15" thickBot="1"/>
    <row r="3" spans="1:25">
      <c r="A3" s="172" t="s">
        <v>268</v>
      </c>
      <c r="B3" s="172"/>
      <c r="C3" s="173" t="s">
        <v>188</v>
      </c>
      <c r="D3" s="173" t="s">
        <v>189</v>
      </c>
      <c r="E3" s="173" t="s">
        <v>190</v>
      </c>
      <c r="F3" s="173" t="s">
        <v>191</v>
      </c>
      <c r="G3" s="173" t="s">
        <v>192</v>
      </c>
      <c r="H3" s="173" t="s">
        <v>193</v>
      </c>
      <c r="I3" s="173" t="s">
        <v>194</v>
      </c>
      <c r="J3" s="173" t="s">
        <v>195</v>
      </c>
      <c r="K3" s="173" t="s">
        <v>196</v>
      </c>
      <c r="L3" s="173" t="s">
        <v>197</v>
      </c>
      <c r="M3" s="173" t="s">
        <v>198</v>
      </c>
      <c r="N3" s="173" t="s">
        <v>199</v>
      </c>
      <c r="O3" s="174" t="s">
        <v>200</v>
      </c>
      <c r="P3" s="173" t="s">
        <v>60</v>
      </c>
      <c r="Q3" s="173"/>
      <c r="R3" s="522" t="s">
        <v>218</v>
      </c>
      <c r="S3" s="523"/>
      <c r="T3" s="183"/>
      <c r="U3" s="182" t="s">
        <v>233</v>
      </c>
    </row>
    <row r="4" spans="1:25" s="170" customFormat="1" ht="29.1" customHeight="1">
      <c r="A4" s="518" t="s">
        <v>225</v>
      </c>
      <c r="B4" s="518"/>
      <c r="C4" s="325">
        <v>29340</v>
      </c>
      <c r="D4" s="325">
        <v>38811</v>
      </c>
      <c r="E4" s="325">
        <v>35780</v>
      </c>
      <c r="F4" s="325">
        <v>35511</v>
      </c>
      <c r="G4" s="325">
        <v>36527</v>
      </c>
      <c r="H4" s="325">
        <v>54242</v>
      </c>
      <c r="I4" s="325">
        <v>67879</v>
      </c>
      <c r="J4" s="325">
        <v>67466</v>
      </c>
      <c r="K4" s="325">
        <v>58030</v>
      </c>
      <c r="L4" s="325">
        <v>52416</v>
      </c>
      <c r="M4" s="325">
        <v>49708</v>
      </c>
      <c r="N4" s="325">
        <v>45109</v>
      </c>
      <c r="O4" s="325">
        <v>570819</v>
      </c>
      <c r="P4" s="287">
        <v>11581077.51</v>
      </c>
      <c r="Q4" s="173"/>
      <c r="R4" s="176" t="s">
        <v>227</v>
      </c>
      <c r="S4" s="177">
        <v>2926000</v>
      </c>
      <c r="T4" s="184"/>
      <c r="U4" s="524" t="s">
        <v>230</v>
      </c>
      <c r="V4" s="524"/>
      <c r="W4" s="524"/>
    </row>
    <row r="5" spans="1:25">
      <c r="A5" t="s">
        <v>205</v>
      </c>
      <c r="C5" s="331">
        <v>35655</v>
      </c>
      <c r="D5" s="331">
        <v>30032</v>
      </c>
      <c r="E5" s="331">
        <v>19766</v>
      </c>
      <c r="F5" s="331">
        <v>28397</v>
      </c>
      <c r="G5" s="331">
        <v>36985</v>
      </c>
      <c r="H5" s="331">
        <v>59049</v>
      </c>
      <c r="I5" s="327">
        <v>66243</v>
      </c>
      <c r="J5" s="327">
        <v>67856</v>
      </c>
      <c r="K5" s="327">
        <v>60426</v>
      </c>
      <c r="L5" s="327">
        <v>50708</v>
      </c>
      <c r="M5" s="327">
        <v>44484</v>
      </c>
      <c r="N5" s="327">
        <v>39201</v>
      </c>
      <c r="O5" s="327">
        <v>538802</v>
      </c>
      <c r="P5" s="329">
        <v>11202946.879999999</v>
      </c>
      <c r="Q5" s="173"/>
      <c r="R5" s="175" t="s">
        <v>228</v>
      </c>
      <c r="S5" s="178">
        <f>D40</f>
        <v>3053764.4384654639</v>
      </c>
      <c r="T5" s="185"/>
      <c r="U5" s="186">
        <v>3036000</v>
      </c>
      <c r="V5" s="189" t="s">
        <v>229</v>
      </c>
      <c r="W5" s="187"/>
    </row>
    <row r="6" spans="1:25">
      <c r="A6" t="s">
        <v>252</v>
      </c>
      <c r="C6" s="322"/>
      <c r="D6" s="322"/>
      <c r="E6" s="322"/>
      <c r="F6" s="322"/>
      <c r="G6" s="322"/>
      <c r="H6" s="341">
        <v>1406</v>
      </c>
      <c r="I6" s="337">
        <v>22165</v>
      </c>
      <c r="J6" s="326"/>
      <c r="K6" s="326"/>
      <c r="L6" s="326"/>
      <c r="M6" s="326"/>
      <c r="N6" s="326"/>
      <c r="O6" s="323">
        <v>23571</v>
      </c>
      <c r="P6" s="330">
        <v>493812.45</v>
      </c>
      <c r="Q6" s="173"/>
      <c r="R6" s="175"/>
      <c r="S6" s="193"/>
      <c r="T6" s="185"/>
      <c r="U6" s="186"/>
      <c r="V6" s="189"/>
      <c r="W6" s="187"/>
    </row>
    <row r="7" spans="1:25" ht="15" thickBot="1">
      <c r="A7" t="s">
        <v>201</v>
      </c>
      <c r="C7" s="324">
        <v>6315</v>
      </c>
      <c r="D7" s="324">
        <v>-8779</v>
      </c>
      <c r="E7" s="324">
        <v>-16014</v>
      </c>
      <c r="F7" s="324">
        <v>-7114</v>
      </c>
      <c r="G7" s="324">
        <v>458</v>
      </c>
      <c r="H7" s="324">
        <v>6213</v>
      </c>
      <c r="I7" s="324">
        <v>20529</v>
      </c>
      <c r="J7" s="324">
        <v>390</v>
      </c>
      <c r="K7" s="324">
        <v>2396</v>
      </c>
      <c r="L7" s="324">
        <v>-1708</v>
      </c>
      <c r="M7" s="324">
        <v>-5224</v>
      </c>
      <c r="N7" s="324">
        <v>-5908</v>
      </c>
      <c r="O7" s="324">
        <v>-8446</v>
      </c>
      <c r="P7" s="336">
        <v>115681.81999999844</v>
      </c>
      <c r="Q7" s="173"/>
      <c r="R7" s="179" t="s">
        <v>216</v>
      </c>
      <c r="S7" s="180">
        <f>S5-S4</f>
        <v>127764.43846546393</v>
      </c>
      <c r="T7" s="185"/>
      <c r="U7" s="190"/>
      <c r="V7" s="188"/>
      <c r="W7" s="187"/>
    </row>
    <row r="8" spans="1:25">
      <c r="A8" s="328" t="s">
        <v>253</v>
      </c>
      <c r="B8" s="328"/>
      <c r="C8" s="328">
        <v>6315</v>
      </c>
      <c r="D8" s="328">
        <v>-8779</v>
      </c>
      <c r="E8" s="328">
        <v>-16014</v>
      </c>
      <c r="F8" s="328">
        <v>-7114</v>
      </c>
      <c r="G8" s="328">
        <v>458</v>
      </c>
      <c r="H8" s="328">
        <v>4807</v>
      </c>
      <c r="I8" s="328">
        <v>-1636</v>
      </c>
      <c r="J8" s="328">
        <v>390</v>
      </c>
      <c r="K8" s="328">
        <v>2396</v>
      </c>
      <c r="L8" s="328">
        <v>-1708</v>
      </c>
      <c r="M8" s="328">
        <v>-5224</v>
      </c>
      <c r="N8" s="328">
        <v>-5908</v>
      </c>
      <c r="O8" s="328">
        <v>-32017</v>
      </c>
      <c r="P8" s="328">
        <v>-378130.63000000082</v>
      </c>
      <c r="Q8" s="173"/>
      <c r="R8" s="194"/>
      <c r="S8" s="194"/>
      <c r="T8" s="194"/>
      <c r="U8" s="185"/>
      <c r="V8" s="185"/>
      <c r="W8" s="190"/>
      <c r="X8" s="188"/>
      <c r="Y8" s="187"/>
    </row>
    <row r="9" spans="1:25">
      <c r="N9" s="164" t="s">
        <v>226</v>
      </c>
      <c r="O9" s="332">
        <v>-1.479628393588861E-2</v>
      </c>
      <c r="P9" s="1"/>
      <c r="Q9" s="173"/>
      <c r="R9" s="1"/>
      <c r="S9" s="1"/>
      <c r="T9" s="1"/>
    </row>
    <row r="10" spans="1:25">
      <c r="A10" s="328"/>
      <c r="B10" s="328"/>
      <c r="C10" s="328"/>
      <c r="D10" s="328"/>
      <c r="E10" s="328"/>
      <c r="F10" s="328"/>
      <c r="G10" s="328"/>
      <c r="H10" s="328"/>
      <c r="I10" s="328"/>
      <c r="J10" s="328"/>
      <c r="K10" s="328"/>
      <c r="L10" s="328"/>
      <c r="M10" s="328"/>
      <c r="N10" s="328" t="s">
        <v>254</v>
      </c>
      <c r="O10" s="353">
        <v>-5.6089583563266113E-2</v>
      </c>
      <c r="P10" s="328"/>
      <c r="Q10" s="173"/>
      <c r="R10" s="1"/>
      <c r="S10" s="1"/>
      <c r="T10" s="1"/>
    </row>
    <row r="11" spans="1:25" ht="15" customHeight="1">
      <c r="Q11" s="173"/>
    </row>
    <row r="12" spans="1:25">
      <c r="I12" s="1"/>
      <c r="N12" s="161" t="s">
        <v>1</v>
      </c>
      <c r="O12" s="161" t="s">
        <v>206</v>
      </c>
      <c r="P12" s="161" t="s">
        <v>201</v>
      </c>
      <c r="Q12" s="173"/>
    </row>
    <row r="13" spans="1:25">
      <c r="A13" s="158" t="s">
        <v>117</v>
      </c>
      <c r="B13" s="158"/>
      <c r="C13" s="162"/>
      <c r="D13" s="162"/>
      <c r="E13" s="162"/>
      <c r="F13" s="162"/>
      <c r="G13" s="162"/>
      <c r="H13" s="162"/>
      <c r="I13" s="162"/>
      <c r="J13" s="162"/>
      <c r="K13" s="162"/>
      <c r="L13" s="162"/>
      <c r="M13" s="162"/>
      <c r="N13" s="288">
        <v>240000</v>
      </c>
      <c r="O13" s="288">
        <v>241567.41999999993</v>
      </c>
      <c r="P13" s="288">
        <v>1567.4199999999255</v>
      </c>
      <c r="Q13" s="173"/>
    </row>
    <row r="14" spans="1:25">
      <c r="A14" s="158"/>
      <c r="B14" s="158"/>
      <c r="C14" s="158"/>
      <c r="D14" s="158"/>
      <c r="E14" s="158"/>
      <c r="F14" s="158"/>
      <c r="G14" s="158"/>
      <c r="H14" s="158"/>
      <c r="I14" s="158"/>
      <c r="J14" s="158"/>
      <c r="K14" s="158"/>
      <c r="L14" s="158"/>
      <c r="M14" s="158"/>
      <c r="N14" s="334"/>
      <c r="O14" s="334"/>
      <c r="P14" s="334"/>
      <c r="Q14" s="173"/>
    </row>
    <row r="15" spans="1:25">
      <c r="A15" s="158" t="s">
        <v>202</v>
      </c>
      <c r="B15" s="158"/>
      <c r="C15" s="162"/>
      <c r="D15" s="162"/>
      <c r="E15" s="162"/>
      <c r="F15" s="162"/>
      <c r="G15" s="162"/>
      <c r="H15" s="162"/>
      <c r="I15" s="162"/>
      <c r="J15" s="162"/>
      <c r="K15" s="162"/>
      <c r="L15" s="162"/>
      <c r="M15" s="162"/>
      <c r="N15" s="333">
        <v>17481686</v>
      </c>
      <c r="O15" s="333">
        <v>17702185.181488391</v>
      </c>
      <c r="P15" s="334">
        <v>220499.18148839101</v>
      </c>
      <c r="Q15" s="163"/>
      <c r="R15" s="1"/>
    </row>
    <row r="16" spans="1:25">
      <c r="A16" s="158"/>
      <c r="B16" s="158"/>
      <c r="C16" s="158"/>
      <c r="D16" s="158"/>
      <c r="E16" s="158"/>
      <c r="F16" s="158"/>
      <c r="G16" s="158"/>
      <c r="H16" s="158"/>
      <c r="I16" s="158"/>
      <c r="J16" s="158"/>
      <c r="K16" s="158"/>
      <c r="L16" s="158"/>
      <c r="M16" s="158"/>
      <c r="N16" s="334"/>
      <c r="O16" s="334"/>
      <c r="P16" s="334"/>
      <c r="Q16" s="163"/>
    </row>
    <row r="17" spans="1:23">
      <c r="A17" s="158" t="s">
        <v>203</v>
      </c>
      <c r="B17" s="158"/>
      <c r="C17" s="162"/>
      <c r="D17" s="162"/>
      <c r="E17" s="162"/>
      <c r="F17" s="162"/>
      <c r="G17" s="162"/>
      <c r="H17" s="162"/>
      <c r="I17" s="162"/>
      <c r="J17" s="162"/>
      <c r="K17" s="162"/>
      <c r="L17" s="162"/>
      <c r="M17" s="162"/>
      <c r="N17" s="333">
        <v>1311045</v>
      </c>
      <c r="O17" s="333">
        <v>1272551</v>
      </c>
      <c r="P17" s="334">
        <v>-38494</v>
      </c>
      <c r="Q17" s="163"/>
    </row>
    <row r="18" spans="1:23">
      <c r="A18" s="158"/>
      <c r="B18" s="158"/>
      <c r="C18" s="166"/>
      <c r="D18" s="166"/>
      <c r="E18" s="166"/>
      <c r="F18" s="166"/>
      <c r="G18" s="166"/>
      <c r="H18" s="166"/>
      <c r="I18" s="166"/>
      <c r="J18" s="166"/>
      <c r="K18" s="166"/>
      <c r="L18" s="166"/>
      <c r="M18" s="166"/>
      <c r="N18" s="333"/>
      <c r="O18" s="333"/>
      <c r="P18" s="334"/>
      <c r="Q18" s="163"/>
    </row>
    <row r="19" spans="1:23" ht="15" thickBot="1">
      <c r="A19" s="158" t="s">
        <v>204</v>
      </c>
      <c r="B19" s="158"/>
      <c r="C19" s="162"/>
      <c r="D19" s="162"/>
      <c r="E19" s="162"/>
      <c r="F19" s="162"/>
      <c r="G19" s="162"/>
      <c r="H19" s="162"/>
      <c r="I19" s="162"/>
      <c r="J19" s="162"/>
      <c r="K19" s="162"/>
      <c r="L19" s="162"/>
      <c r="M19" s="162"/>
      <c r="N19" s="335"/>
      <c r="O19" s="335"/>
      <c r="P19" s="321">
        <v>-64755.941488392651</v>
      </c>
      <c r="Q19" s="181"/>
    </row>
    <row r="20" spans="1:23" ht="15" thickTop="1">
      <c r="O20" s="1"/>
      <c r="P20" s="160"/>
      <c r="Q20" s="160"/>
    </row>
    <row r="21" spans="1:23">
      <c r="A21" s="157" t="s">
        <v>220</v>
      </c>
      <c r="B21" s="157"/>
      <c r="C21" s="157"/>
      <c r="D21" s="157"/>
      <c r="E21" s="157"/>
      <c r="F21" s="157"/>
      <c r="G21" s="157"/>
      <c r="H21" s="157"/>
      <c r="I21" s="157"/>
      <c r="P21" s="218">
        <f>ROUND('Rate Check'!G33-'Budget vs Actual'!P19,0)</f>
        <v>0</v>
      </c>
      <c r="Q21" s="167"/>
    </row>
    <row r="22" spans="1:23" ht="3" customHeight="1" thickBot="1">
      <c r="Q22" s="160"/>
    </row>
    <row r="23" spans="1:23" ht="3" customHeight="1">
      <c r="A23" s="168"/>
      <c r="B23" s="168"/>
      <c r="C23" s="168"/>
      <c r="D23" s="168"/>
      <c r="E23" s="168"/>
      <c r="F23" s="168"/>
      <c r="G23" s="168"/>
      <c r="H23" s="168"/>
      <c r="I23" s="168"/>
      <c r="J23" s="168"/>
      <c r="K23" s="168"/>
      <c r="L23" s="168"/>
      <c r="M23" s="168"/>
      <c r="N23" s="168"/>
      <c r="O23" s="168"/>
      <c r="P23" s="168"/>
      <c r="Q23" s="160"/>
      <c r="R23" s="168"/>
      <c r="S23" s="168"/>
      <c r="T23" s="168"/>
      <c r="U23" s="168"/>
      <c r="V23" s="168"/>
      <c r="W23" s="168"/>
    </row>
    <row r="24" spans="1:23">
      <c r="A24" t="s">
        <v>209</v>
      </c>
      <c r="C24" s="342">
        <v>145800</v>
      </c>
      <c r="D24" s="342">
        <v>254600</v>
      </c>
      <c r="E24" s="342">
        <v>152900</v>
      </c>
      <c r="F24" s="342">
        <v>143800</v>
      </c>
      <c r="G24" s="342">
        <v>175900</v>
      </c>
      <c r="H24" s="342">
        <v>270400</v>
      </c>
      <c r="I24" s="342">
        <v>300500</v>
      </c>
      <c r="J24" s="342">
        <v>313100</v>
      </c>
      <c r="K24" s="342">
        <v>326900</v>
      </c>
      <c r="L24" s="342">
        <v>280800</v>
      </c>
      <c r="M24" s="342">
        <v>212800</v>
      </c>
      <c r="N24" s="342">
        <v>181400</v>
      </c>
      <c r="O24" s="342">
        <v>2758900</v>
      </c>
    </row>
    <row r="25" spans="1:23">
      <c r="A25" t="s">
        <v>231</v>
      </c>
      <c r="C25" s="342">
        <v>180900</v>
      </c>
      <c r="D25" s="342">
        <v>199500</v>
      </c>
      <c r="E25" s="342">
        <v>133100</v>
      </c>
      <c r="F25" s="342">
        <v>136800</v>
      </c>
      <c r="G25" s="342">
        <v>136400</v>
      </c>
      <c r="H25" s="342">
        <v>309600</v>
      </c>
      <c r="I25" s="342">
        <v>345300</v>
      </c>
      <c r="J25" s="342">
        <v>378400</v>
      </c>
      <c r="K25" s="342">
        <v>356300</v>
      </c>
      <c r="L25" s="342">
        <v>279500</v>
      </c>
      <c r="M25" s="342">
        <v>226700</v>
      </c>
      <c r="N25" s="342">
        <v>192100</v>
      </c>
      <c r="O25" s="342">
        <v>2874600</v>
      </c>
    </row>
    <row r="26" spans="1:23">
      <c r="A26" t="s">
        <v>262</v>
      </c>
      <c r="C26" s="342">
        <v>248000</v>
      </c>
      <c r="D26" s="342">
        <v>192500</v>
      </c>
      <c r="E26" s="342">
        <v>156500</v>
      </c>
      <c r="F26" s="342">
        <v>177300</v>
      </c>
      <c r="G26" s="342">
        <v>194600</v>
      </c>
      <c r="H26" s="342">
        <v>294200</v>
      </c>
      <c r="I26" s="342">
        <v>346100</v>
      </c>
      <c r="J26" s="342">
        <v>364900</v>
      </c>
      <c r="K26" s="342">
        <v>292000</v>
      </c>
      <c r="L26" s="342">
        <v>262600</v>
      </c>
      <c r="M26" s="342">
        <v>227300</v>
      </c>
      <c r="N26" s="342">
        <v>164700</v>
      </c>
      <c r="O26" s="342">
        <v>2920700</v>
      </c>
    </row>
    <row r="27" spans="1:23" ht="4.3499999999999996" customHeight="1">
      <c r="C27" s="342"/>
      <c r="D27" s="342"/>
      <c r="E27" s="342"/>
      <c r="F27" s="342"/>
      <c r="G27" s="342"/>
      <c r="H27" s="342"/>
      <c r="I27" s="342"/>
      <c r="J27" s="342"/>
      <c r="K27" s="342"/>
      <c r="L27" s="342"/>
      <c r="M27" s="342"/>
      <c r="N27" s="342"/>
      <c r="O27" s="342"/>
    </row>
    <row r="28" spans="1:23" s="170" customFormat="1" ht="29.1" customHeight="1">
      <c r="A28" s="519" t="s">
        <v>211</v>
      </c>
      <c r="B28" s="519"/>
      <c r="C28" s="340">
        <v>191566.66666666666</v>
      </c>
      <c r="D28" s="340">
        <v>215533.33333333334</v>
      </c>
      <c r="E28" s="340">
        <v>147500</v>
      </c>
      <c r="F28" s="340">
        <v>152633.33333333334</v>
      </c>
      <c r="G28" s="340">
        <v>168966.66666666666</v>
      </c>
      <c r="H28" s="340">
        <v>291400</v>
      </c>
      <c r="I28" s="340">
        <v>330633.33333333331</v>
      </c>
      <c r="J28" s="340">
        <v>352133.33333333331</v>
      </c>
      <c r="K28" s="340">
        <v>325066.66666666669</v>
      </c>
      <c r="L28" s="340">
        <v>274300</v>
      </c>
      <c r="M28" s="340">
        <v>222266.66666666666</v>
      </c>
      <c r="N28" s="340">
        <v>179400</v>
      </c>
      <c r="O28" s="340">
        <v>2851400</v>
      </c>
    </row>
    <row r="29" spans="1:23" ht="10.35" customHeight="1">
      <c r="C29" s="339"/>
      <c r="D29" s="339"/>
      <c r="E29" s="339"/>
      <c r="F29" s="339"/>
      <c r="G29" s="339"/>
      <c r="H29" s="339"/>
      <c r="I29" s="339"/>
      <c r="J29" s="339"/>
      <c r="K29" s="339"/>
      <c r="L29" s="339"/>
      <c r="M29" s="339"/>
      <c r="N29" s="339"/>
      <c r="O29" s="339"/>
    </row>
    <row r="30" spans="1:23" s="170" customFormat="1" ht="29.1" customHeight="1">
      <c r="A30" s="519" t="s">
        <v>210</v>
      </c>
      <c r="B30" s="519"/>
      <c r="C30" s="340">
        <v>37166.423699999999</v>
      </c>
      <c r="D30" s="340">
        <v>41816.268600000003</v>
      </c>
      <c r="E30" s="340">
        <v>28616.9175</v>
      </c>
      <c r="F30" s="340">
        <v>29612.850900000001</v>
      </c>
      <c r="G30" s="340">
        <v>32781.729899999998</v>
      </c>
      <c r="H30" s="340">
        <v>56535.388199999994</v>
      </c>
      <c r="I30" s="340">
        <v>64147.164899999996</v>
      </c>
      <c r="J30" s="340">
        <v>68318.444399999993</v>
      </c>
      <c r="K30" s="340">
        <v>63067.159200000002</v>
      </c>
      <c r="L30" s="340">
        <v>53217.765899999999</v>
      </c>
      <c r="M30" s="340">
        <v>43122.622799999997</v>
      </c>
      <c r="N30" s="340">
        <v>34805.932199999996</v>
      </c>
      <c r="O30" s="340">
        <v>553208.66819999996</v>
      </c>
      <c r="P30" s="171"/>
      <c r="Q30" s="171"/>
    </row>
    <row r="31" spans="1:23">
      <c r="A31" t="s">
        <v>205</v>
      </c>
      <c r="C31" s="341">
        <v>35655</v>
      </c>
      <c r="D31" s="341">
        <v>30032</v>
      </c>
      <c r="E31" s="341">
        <v>19766</v>
      </c>
      <c r="F31" s="341">
        <v>28397</v>
      </c>
      <c r="G31" s="341">
        <v>36985</v>
      </c>
      <c r="H31" s="341">
        <v>60455</v>
      </c>
      <c r="I31" s="337">
        <v>88408</v>
      </c>
      <c r="J31" s="337">
        <v>67856</v>
      </c>
      <c r="K31" s="337">
        <v>60426</v>
      </c>
      <c r="L31" s="337">
        <v>50708</v>
      </c>
      <c r="M31" s="337">
        <v>44484</v>
      </c>
      <c r="N31" s="337">
        <v>39201</v>
      </c>
      <c r="O31" s="337">
        <v>562373</v>
      </c>
      <c r="P31" s="1" t="s">
        <v>255</v>
      </c>
      <c r="Q31" s="1"/>
    </row>
    <row r="32" spans="1:23">
      <c r="A32" t="s">
        <v>201</v>
      </c>
      <c r="C32" s="338">
        <v>-1511.4236999999994</v>
      </c>
      <c r="D32" s="338">
        <v>-11784.268600000003</v>
      </c>
      <c r="E32" s="338">
        <v>-8850.9174999999996</v>
      </c>
      <c r="F32" s="338">
        <v>-1215.8509000000013</v>
      </c>
      <c r="G32" s="338">
        <v>4203.2701000000015</v>
      </c>
      <c r="H32" s="338">
        <v>3919.611800000006</v>
      </c>
      <c r="I32" s="338">
        <v>24260.835100000004</v>
      </c>
      <c r="J32" s="338">
        <v>-462.44439999999304</v>
      </c>
      <c r="K32" s="338">
        <v>-2641.1592000000019</v>
      </c>
      <c r="L32" s="338">
        <v>-2509.7658999999985</v>
      </c>
      <c r="M32" s="338">
        <v>1361.3772000000026</v>
      </c>
      <c r="N32" s="338">
        <v>4395.0678000000044</v>
      </c>
      <c r="O32" s="338">
        <v>9164.3318000000218</v>
      </c>
      <c r="P32" s="1"/>
      <c r="Q32" s="1"/>
      <c r="W32" s="1"/>
    </row>
    <row r="33" spans="1:23" ht="3" customHeight="1" thickBot="1"/>
    <row r="34" spans="1:23" ht="3" customHeight="1">
      <c r="A34" s="168"/>
      <c r="B34" s="168"/>
      <c r="C34" s="168"/>
      <c r="D34" s="168"/>
      <c r="E34" s="168"/>
      <c r="F34" s="168"/>
      <c r="G34" s="168"/>
      <c r="H34" s="168"/>
      <c r="I34" s="168"/>
      <c r="J34" s="168"/>
      <c r="K34" s="168"/>
      <c r="L34" s="168"/>
      <c r="M34" s="168"/>
      <c r="N34" s="168"/>
      <c r="O34" s="168"/>
      <c r="P34" s="168"/>
      <c r="Q34" s="168"/>
      <c r="R34" s="168"/>
      <c r="S34" s="168"/>
      <c r="T34" s="168"/>
      <c r="U34" s="168"/>
      <c r="V34" s="168"/>
      <c r="W34" s="168"/>
    </row>
    <row r="35" spans="1:23">
      <c r="C35" s="315" t="s">
        <v>1</v>
      </c>
      <c r="D35" s="315" t="s">
        <v>212</v>
      </c>
      <c r="E35" s="315" t="s">
        <v>201</v>
      </c>
      <c r="F35" s="315" t="s">
        <v>217</v>
      </c>
      <c r="G35" s="315" t="s">
        <v>213</v>
      </c>
      <c r="H35" s="525" t="s">
        <v>223</v>
      </c>
      <c r="I35" s="525"/>
      <c r="J35" s="525" t="s">
        <v>224</v>
      </c>
      <c r="K35" s="525"/>
    </row>
    <row r="36" spans="1:23">
      <c r="B36" s="315" t="s">
        <v>207</v>
      </c>
      <c r="C36" s="169">
        <v>3250785</v>
      </c>
      <c r="D36" s="169">
        <v>3240800</v>
      </c>
      <c r="E36" s="169">
        <f t="shared" ref="E36:E43" si="0">D36-C36</f>
        <v>-9985</v>
      </c>
      <c r="F36" s="160">
        <f t="shared" ref="F36:F38" si="1">E36*0.194013</f>
        <v>-1937.219805</v>
      </c>
      <c r="G36" s="165">
        <f t="shared" ref="G36:G38" si="2">E36/C36</f>
        <v>-3.0715657910320121E-3</v>
      </c>
      <c r="H36" s="516">
        <v>68577778</v>
      </c>
      <c r="I36" s="516"/>
      <c r="J36" s="517" t="s">
        <v>263</v>
      </c>
      <c r="K36" s="517"/>
      <c r="R36" s="159"/>
    </row>
    <row r="37" spans="1:23" ht="15" thickBot="1">
      <c r="B37" s="315" t="s">
        <v>208</v>
      </c>
      <c r="C37" s="169">
        <v>2953008</v>
      </c>
      <c r="D37" s="169">
        <v>2758900</v>
      </c>
      <c r="E37" s="169">
        <f t="shared" si="0"/>
        <v>-194108</v>
      </c>
      <c r="F37" s="160">
        <f t="shared" si="1"/>
        <v>-37659.475403999997</v>
      </c>
      <c r="G37" s="165">
        <f t="shared" si="2"/>
        <v>-6.5732297372712842E-2</v>
      </c>
      <c r="H37" s="526">
        <v>67165220</v>
      </c>
      <c r="I37" s="526"/>
      <c r="J37" s="517" t="s">
        <v>264</v>
      </c>
      <c r="K37" s="517"/>
      <c r="R37" s="159"/>
    </row>
    <row r="38" spans="1:23">
      <c r="B38" s="195" t="s">
        <v>214</v>
      </c>
      <c r="C38" s="196">
        <v>3035100</v>
      </c>
      <c r="D38" s="205">
        <v>2874600</v>
      </c>
      <c r="E38" s="196">
        <f t="shared" si="0"/>
        <v>-160500</v>
      </c>
      <c r="F38" s="197">
        <f t="shared" si="1"/>
        <v>-31139.086499999998</v>
      </c>
      <c r="G38" s="198">
        <f t="shared" si="2"/>
        <v>-5.288128891964021E-2</v>
      </c>
      <c r="H38" s="513">
        <v>74333652</v>
      </c>
      <c r="I38" s="513"/>
      <c r="J38" s="520" t="s">
        <v>265</v>
      </c>
      <c r="K38" s="520"/>
      <c r="L38" s="168" t="s">
        <v>221</v>
      </c>
      <c r="M38" s="199"/>
      <c r="R38" s="159"/>
    </row>
    <row r="39" spans="1:23" ht="15" thickBot="1">
      <c r="B39" s="291" t="s">
        <v>214</v>
      </c>
      <c r="C39" s="290">
        <f>C38</f>
        <v>3035100</v>
      </c>
      <c r="D39" s="206">
        <f>D38-16000-28000-8700</f>
        <v>2821900</v>
      </c>
      <c r="E39" s="290">
        <f t="shared" si="0"/>
        <v>-213200</v>
      </c>
      <c r="F39" s="185">
        <f>F38-22239</f>
        <v>-53378.086499999998</v>
      </c>
      <c r="G39" s="292">
        <f>F39/(C39*0.194013)</f>
        <v>-9.0648195931632314E-2</v>
      </c>
      <c r="H39" s="292"/>
      <c r="I39" s="292"/>
      <c r="J39" s="521"/>
      <c r="K39" s="521"/>
      <c r="L39" s="187" t="s">
        <v>222</v>
      </c>
      <c r="M39" s="319"/>
    </row>
    <row r="40" spans="1:23">
      <c r="B40" s="195" t="s">
        <v>232</v>
      </c>
      <c r="C40" s="196">
        <v>2926000</v>
      </c>
      <c r="D40" s="205">
        <v>3053764.4384654639</v>
      </c>
      <c r="E40" s="196">
        <f t="shared" si="0"/>
        <v>127764.43846546393</v>
      </c>
      <c r="F40" s="197">
        <f t="shared" ref="F40" si="3">E40*0.194013</f>
        <v>24787.96200000005</v>
      </c>
      <c r="G40" s="198">
        <f t="shared" ref="G40:G43" si="4">E40/C40</f>
        <v>4.3665221621826358E-2</v>
      </c>
      <c r="H40" s="513">
        <v>74334285</v>
      </c>
      <c r="I40" s="513"/>
      <c r="J40" s="520" t="s">
        <v>266</v>
      </c>
      <c r="K40" s="520"/>
      <c r="L40" s="168" t="s">
        <v>221</v>
      </c>
      <c r="M40" s="199"/>
    </row>
    <row r="41" spans="1:23" ht="15" thickBot="1">
      <c r="B41" s="200" t="s">
        <v>232</v>
      </c>
      <c r="C41" s="201">
        <f>C40</f>
        <v>2926000</v>
      </c>
      <c r="D41" s="206">
        <v>2937457.79921964</v>
      </c>
      <c r="E41" s="201">
        <f t="shared" si="0"/>
        <v>11457.799219639972</v>
      </c>
      <c r="F41" s="202">
        <v>2220</v>
      </c>
      <c r="G41" s="203">
        <f t="shared" si="4"/>
        <v>3.9158575596855679E-3</v>
      </c>
      <c r="H41" s="317"/>
      <c r="I41" s="317"/>
      <c r="J41" s="316"/>
      <c r="K41" s="316"/>
      <c r="L41" s="320" t="s">
        <v>222</v>
      </c>
      <c r="M41" s="204"/>
    </row>
    <row r="42" spans="1:23">
      <c r="B42" s="195" t="s">
        <v>267</v>
      </c>
      <c r="C42" s="196">
        <v>2942170</v>
      </c>
      <c r="D42" s="205">
        <f>(O5+O6)/0.194013</f>
        <v>2898635.6584352595</v>
      </c>
      <c r="E42" s="196">
        <f t="shared" si="0"/>
        <v>-43534.34156474052</v>
      </c>
      <c r="F42" s="197">
        <f>E42*0.194013</f>
        <v>-8446.2282100000029</v>
      </c>
      <c r="G42" s="198">
        <f t="shared" si="4"/>
        <v>-1.4796677814246125E-2</v>
      </c>
      <c r="H42" s="513">
        <v>76174568</v>
      </c>
      <c r="I42" s="513"/>
      <c r="J42" s="514">
        <v>36.31</v>
      </c>
      <c r="K42" s="515"/>
      <c r="L42" s="168" t="s">
        <v>221</v>
      </c>
      <c r="M42" s="199"/>
    </row>
    <row r="43" spans="1:23" ht="15" thickBot="1">
      <c r="B43" s="200" t="str">
        <f>B42</f>
        <v>OY 2026</v>
      </c>
      <c r="C43" s="201">
        <f>C42</f>
        <v>2942170</v>
      </c>
      <c r="D43" s="206">
        <f>O5/0.194013</f>
        <v>2777143.7996422923</v>
      </c>
      <c r="E43" s="201">
        <f t="shared" si="0"/>
        <v>-165026.20035770768</v>
      </c>
      <c r="F43" s="202">
        <f>O8</f>
        <v>-32017</v>
      </c>
      <c r="G43" s="203">
        <f t="shared" si="4"/>
        <v>-5.6089960932817505E-2</v>
      </c>
      <c r="H43" s="317"/>
      <c r="I43" s="317"/>
      <c r="J43" s="316"/>
      <c r="K43" s="316"/>
      <c r="L43" s="320" t="s">
        <v>222</v>
      </c>
      <c r="M43" s="204"/>
    </row>
  </sheetData>
  <mergeCells count="18">
    <mergeCell ref="R3:S3"/>
    <mergeCell ref="U4:W4"/>
    <mergeCell ref="H35:I35"/>
    <mergeCell ref="J35:K35"/>
    <mergeCell ref="H37:I37"/>
    <mergeCell ref="J37:K37"/>
    <mergeCell ref="H42:I42"/>
    <mergeCell ref="J42:K42"/>
    <mergeCell ref="H36:I36"/>
    <mergeCell ref="J36:K36"/>
    <mergeCell ref="A4:B4"/>
    <mergeCell ref="A28:B28"/>
    <mergeCell ref="A30:B30"/>
    <mergeCell ref="H38:I38"/>
    <mergeCell ref="J38:K38"/>
    <mergeCell ref="H40:I40"/>
    <mergeCell ref="J40:K40"/>
    <mergeCell ref="J39:K39"/>
  </mergeCells>
  <hyperlinks>
    <hyperlink ref="A5" r:id="rId1" xr:uid="{00000000-0004-0000-0700-000000000000}"/>
  </hyperlinks>
  <pageMargins left="0.25" right="0.25" top="0.75" bottom="0.75" header="0.3" footer="0.3"/>
  <pageSetup scale="68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3</vt:i4>
      </vt:variant>
    </vt:vector>
  </HeadingPairs>
  <TitlesOfParts>
    <vt:vector size="11" baseType="lpstr">
      <vt:lpstr>Rate</vt:lpstr>
      <vt:lpstr>Rates</vt:lpstr>
      <vt:lpstr>A&amp;G</vt:lpstr>
      <vt:lpstr>HOA Int. Inc.</vt:lpstr>
      <vt:lpstr>APA I.S.</vt:lpstr>
      <vt:lpstr>Bal. Sheet</vt:lpstr>
      <vt:lpstr>Rate Check</vt:lpstr>
      <vt:lpstr>Budget vs Actual</vt:lpstr>
      <vt:lpstr>'Budget vs Actual'!Print_Area</vt:lpstr>
      <vt:lpstr>Rate!Print_Area</vt:lpstr>
      <vt:lpstr>Rates!Print_Area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Marcia K. Kennedy</dc:creator>
  <cp:lastModifiedBy>Sonseeahray A Thayer</cp:lastModifiedBy>
  <cp:lastPrinted>2026-01-13T15:03:10Z</cp:lastPrinted>
  <dcterms:created xsi:type="dcterms:W3CDTF">2015-05-18T18:30:13Z</dcterms:created>
  <dcterms:modified xsi:type="dcterms:W3CDTF">2026-05-12T19:42:27Z</dcterms:modified>
</cp:coreProperties>
</file>